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eide\Desktop\"/>
    </mc:Choice>
  </mc:AlternateContent>
  <xr:revisionPtr revIDLastSave="0" documentId="8_{7B72E05E-729D-48F9-A959-432A785412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U E CRE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0" i="1"/>
  <c r="P13" i="1" l="1"/>
  <c r="P10" i="1"/>
  <c r="O12" i="1" l="1"/>
  <c r="O11" i="1"/>
  <c r="O9" i="1" l="1"/>
  <c r="O8" i="1"/>
  <c r="O13" i="1" l="1"/>
  <c r="O10" i="1"/>
  <c r="N13" i="1" l="1"/>
  <c r="N10" i="1"/>
  <c r="M13" i="1" l="1"/>
  <c r="M10" i="1"/>
  <c r="L12" i="1" l="1"/>
  <c r="L11" i="1"/>
  <c r="L10" i="1"/>
  <c r="L13" i="1" l="1"/>
  <c r="K13" i="1"/>
  <c r="K10" i="1"/>
  <c r="J13" i="1" l="1"/>
  <c r="J10" i="1"/>
  <c r="I12" i="1" l="1"/>
  <c r="I11" i="1"/>
  <c r="I13" i="1" l="1"/>
  <c r="I10" i="1"/>
  <c r="H9" i="1" l="1"/>
  <c r="H8" i="1"/>
  <c r="H12" i="1"/>
  <c r="H11" i="1"/>
  <c r="H13" i="1" l="1"/>
  <c r="H10" i="1"/>
  <c r="G12" i="1"/>
  <c r="G11" i="1"/>
  <c r="G9" i="1" l="1"/>
  <c r="G8" i="1"/>
  <c r="G13" i="1" l="1"/>
  <c r="G10" i="1"/>
  <c r="F12" i="1" l="1"/>
  <c r="F11" i="1"/>
  <c r="F13" i="1" l="1"/>
  <c r="F10" i="1"/>
</calcChain>
</file>

<file path=xl/sharedStrings.xml><?xml version="1.0" encoding="utf-8"?>
<sst xmlns="http://schemas.openxmlformats.org/spreadsheetml/2006/main" count="31" uniqueCount="28">
  <si>
    <t>Coordenadoria Geral de Administração</t>
  </si>
  <si>
    <t>Departamento de Orçamento e Finanças</t>
  </si>
  <si>
    <t>QTDE</t>
  </si>
  <si>
    <t>NOME</t>
  </si>
  <si>
    <t>CNPJ</t>
  </si>
  <si>
    <t>JANEIRO</t>
  </si>
  <si>
    <t>Fonte: Siafem Sistema Integrado de Administração Financeira para Estado e Municipios</t>
  </si>
  <si>
    <t>CONSELHO DE REGIONAL DE ENGENHARIA E AGRONOMIA DO ESTADO DE SÃO PAULO</t>
  </si>
  <si>
    <t>CONSELHO DE ARQUITETURA E URBANISMO DO ESTADO DE                SÃO PAULO</t>
  </si>
  <si>
    <t>15.131.560/0001-52</t>
  </si>
  <si>
    <t>60.985.017/0001-77</t>
  </si>
  <si>
    <t>VALORES</t>
  </si>
  <si>
    <t>VALOR DA BRUTO</t>
  </si>
  <si>
    <t>INSS 20%</t>
  </si>
  <si>
    <t>TOTAL</t>
  </si>
  <si>
    <t xml:space="preserve"> DEMONSTRATIVO DE PAGAMENTO DOS CONVÊNIOS  CAU e CREA  - EXERCÍCIO DE 2020</t>
  </si>
  <si>
    <t>FEVEREIRO</t>
  </si>
  <si>
    <t>MARÇO</t>
  </si>
  <si>
    <t>ABRIL</t>
  </si>
  <si>
    <t>MAIO</t>
  </si>
  <si>
    <t>JUN</t>
  </si>
  <si>
    <t>JUL</t>
  </si>
  <si>
    <t xml:space="preserve">Valor Bruto + Patronal 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</si>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</sst>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/>
    <xf numFmtId="0" fontId="6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43" fontId="6" fillId="0" borderId="10" xfId="1" applyFont="1" applyBorder="1" applyAlignment="1">
      <alignment horizontal="center"/>
    </xf>
    <xf numFmtId="43" fontId="2" fillId="0" borderId="19" xfId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3" fontId="9" fillId="0" borderId="16" xfId="1" applyFont="1" applyBorder="1" applyAlignment="1">
      <alignment horizontal="center"/>
    </xf>
    <xf numFmtId="43" fontId="9" fillId="0" borderId="17" xfId="1" applyFont="1" applyBorder="1" applyAlignment="1">
      <alignment horizontal="center"/>
    </xf>
    <xf numFmtId="43" fontId="1" fillId="0" borderId="16" xfId="1" applyFont="1" applyFill="1" applyBorder="1" applyAlignment="1">
      <alignment horizontal="center" vertical="center"/>
    </xf>
    <xf numFmtId="43" fontId="1" fillId="0" borderId="18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Q15"/>
  <sheetViews>
    <sheetView showGridLines="0" tabSelected="1" topLeftCell="H1" workbookViewId="0">
      <selection activeCell="N19" sqref="N19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7" width="17.28515625" style="9" customWidth="1"/>
  </cols>
  <sheetData>
    <row r="1" spans="1:17" ht="21" x14ac:dyDescent="0.25">
      <c r="E1" s="2" t="s">
        <v>0</v>
      </c>
    </row>
    <row r="2" spans="1:17" ht="21" x14ac:dyDescent="0.25">
      <c r="E2" s="3" t="s">
        <v>1</v>
      </c>
    </row>
    <row r="5" spans="1:17" ht="18.75" customHeight="1" x14ac:dyDescent="0.25">
      <c r="A5" s="4"/>
      <c r="B5" s="22" t="s">
        <v>15</v>
      </c>
      <c r="C5" s="22"/>
      <c r="D5" s="22"/>
      <c r="E5" s="22"/>
      <c r="F5" s="22"/>
      <c r="G5"/>
      <c r="H5"/>
      <c r="I5"/>
      <c r="J5"/>
      <c r="K5"/>
      <c r="L5"/>
      <c r="M5"/>
      <c r="N5"/>
      <c r="O5"/>
      <c r="P5"/>
      <c r="Q5"/>
    </row>
    <row r="6" spans="1:17" ht="16.5" thickBot="1" x14ac:dyDescent="0.3">
      <c r="B6" s="21" t="s">
        <v>22</v>
      </c>
      <c r="C6" s="21"/>
      <c r="D6" s="21"/>
      <c r="E6" s="21"/>
      <c r="F6" s="21"/>
      <c r="G6"/>
      <c r="H6"/>
      <c r="I6"/>
      <c r="J6"/>
      <c r="K6"/>
      <c r="L6"/>
      <c r="M6"/>
      <c r="N6"/>
      <c r="O6"/>
      <c r="P6"/>
      <c r="Q6"/>
    </row>
    <row r="7" spans="1:17" ht="15.75" thickBot="1" x14ac:dyDescent="0.3">
      <c r="B7" s="5" t="s">
        <v>2</v>
      </c>
      <c r="C7" s="6" t="s">
        <v>3</v>
      </c>
      <c r="D7" s="7" t="s">
        <v>4</v>
      </c>
      <c r="E7" s="11" t="s">
        <v>11</v>
      </c>
      <c r="F7" s="13" t="s">
        <v>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3" t="s">
        <v>21</v>
      </c>
      <c r="M7" s="13" t="s">
        <v>23</v>
      </c>
      <c r="N7" s="13" t="s">
        <v>24</v>
      </c>
      <c r="O7" s="13" t="s">
        <v>25</v>
      </c>
      <c r="P7" s="13" t="s">
        <v>26</v>
      </c>
      <c r="Q7" s="13" t="s">
        <v>27</v>
      </c>
    </row>
    <row r="8" spans="1:17" ht="15" customHeight="1" x14ac:dyDescent="0.25">
      <c r="B8" s="29">
        <v>1</v>
      </c>
      <c r="C8" s="23" t="s">
        <v>8</v>
      </c>
      <c r="D8" s="26" t="s">
        <v>9</v>
      </c>
      <c r="E8" s="15" t="s">
        <v>12</v>
      </c>
      <c r="F8" s="17">
        <v>8083.57</v>
      </c>
      <c r="G8" s="17">
        <f>1141.24+12568.07</f>
        <v>13709.31</v>
      </c>
      <c r="H8" s="17">
        <f>3335.17+3523.58</f>
        <v>6858.75</v>
      </c>
      <c r="I8" s="17">
        <v>825.22</v>
      </c>
      <c r="J8" s="17">
        <v>1752.37</v>
      </c>
      <c r="K8" s="17">
        <v>1582.8</v>
      </c>
      <c r="L8" s="17">
        <v>527.6</v>
      </c>
      <c r="M8" s="17">
        <v>1413.18</v>
      </c>
      <c r="N8" s="17">
        <v>2279.92</v>
      </c>
      <c r="O8" s="17">
        <f>2110.4+527.6+7914</f>
        <v>10552</v>
      </c>
      <c r="P8" s="17">
        <v>5087.54</v>
      </c>
      <c r="Q8" s="17">
        <v>9496.7999999999993</v>
      </c>
    </row>
    <row r="9" spans="1:17" ht="15" customHeight="1" x14ac:dyDescent="0.25">
      <c r="B9" s="30"/>
      <c r="C9" s="24"/>
      <c r="D9" s="27"/>
      <c r="E9" s="16" t="s">
        <v>13</v>
      </c>
      <c r="F9" s="18">
        <v>1616.71</v>
      </c>
      <c r="G9" s="18">
        <f>225.28+2513.61</f>
        <v>2738.8900000000003</v>
      </c>
      <c r="H9" s="18">
        <f>667.03+704.72</f>
        <v>1371.75</v>
      </c>
      <c r="I9" s="18">
        <v>165.04</v>
      </c>
      <c r="J9" s="18">
        <v>350.47</v>
      </c>
      <c r="K9" s="18">
        <v>316.56</v>
      </c>
      <c r="L9" s="18">
        <v>105.52</v>
      </c>
      <c r="M9" s="18">
        <v>282.64</v>
      </c>
      <c r="N9" s="18">
        <v>455.98</v>
      </c>
      <c r="O9" s="18">
        <f>422.08+105.52+1582.8</f>
        <v>2110.4</v>
      </c>
      <c r="P9" s="18">
        <v>1017.51</v>
      </c>
      <c r="Q9" s="18">
        <v>1899.36</v>
      </c>
    </row>
    <row r="10" spans="1:17" ht="24.95" customHeight="1" thickBot="1" x14ac:dyDescent="0.3">
      <c r="B10" s="31"/>
      <c r="C10" s="25"/>
      <c r="D10" s="28"/>
      <c r="E10" s="12" t="s">
        <v>14</v>
      </c>
      <c r="F10" s="14">
        <f t="shared" ref="F10:G10" si="0">SUM(F8+F9)</f>
        <v>9700.2799999999988</v>
      </c>
      <c r="G10" s="14">
        <f t="shared" si="0"/>
        <v>16448.2</v>
      </c>
      <c r="H10" s="14">
        <f t="shared" ref="H10:I10" si="1">SUM(H8+H9)</f>
        <v>8230.5</v>
      </c>
      <c r="I10" s="14">
        <f t="shared" si="1"/>
        <v>990.26</v>
      </c>
      <c r="J10" s="14">
        <f t="shared" ref="J10:K10" si="2">SUM(J8+J9)</f>
        <v>2102.84</v>
      </c>
      <c r="K10" s="14">
        <f t="shared" si="2"/>
        <v>1899.36</v>
      </c>
      <c r="L10" s="14">
        <f t="shared" ref="L10:M10" si="3">SUM(L8+L9)</f>
        <v>633.12</v>
      </c>
      <c r="M10" s="14">
        <f t="shared" si="3"/>
        <v>1695.8200000000002</v>
      </c>
      <c r="N10" s="14">
        <f t="shared" ref="N10:O10" si="4">SUM(N8+N9)</f>
        <v>2735.9</v>
      </c>
      <c r="O10" s="14">
        <f t="shared" si="4"/>
        <v>12662.4</v>
      </c>
      <c r="P10" s="14">
        <f t="shared" ref="P10:Q10" si="5">SUM(P8+P9)</f>
        <v>6105.05</v>
      </c>
      <c r="Q10" s="14">
        <f t="shared" si="5"/>
        <v>11396.16</v>
      </c>
    </row>
    <row r="11" spans="1:17" ht="15" customHeight="1" x14ac:dyDescent="0.25">
      <c r="B11" s="29">
        <v>2</v>
      </c>
      <c r="C11" s="23" t="s">
        <v>7</v>
      </c>
      <c r="D11" s="32" t="s">
        <v>10</v>
      </c>
      <c r="E11" s="15" t="s">
        <v>12</v>
      </c>
      <c r="F11" s="19">
        <f>12537.82+14389.44</f>
        <v>26927.260000000002</v>
      </c>
      <c r="G11" s="19">
        <f>6594.88+4371.48+20864.94</f>
        <v>31831.3</v>
      </c>
      <c r="H11" s="19">
        <f>17768.63+5803.6+500.43</f>
        <v>24072.660000000003</v>
      </c>
      <c r="I11" s="19">
        <f>661.27+527.6+2619.11</f>
        <v>3807.98</v>
      </c>
      <c r="J11" s="19">
        <v>697.17</v>
      </c>
      <c r="K11" s="19"/>
      <c r="L11" s="19">
        <f>527.6+527.6</f>
        <v>1055.2</v>
      </c>
      <c r="M11" s="19">
        <v>1546.85</v>
      </c>
      <c r="N11" s="19">
        <v>5282.2</v>
      </c>
      <c r="O11" s="19">
        <f>10382.13+1055.2+13698.61</f>
        <v>25135.940000000002</v>
      </c>
      <c r="P11" s="19">
        <v>12988.9</v>
      </c>
      <c r="Q11" s="19">
        <v>13905.81</v>
      </c>
    </row>
    <row r="12" spans="1:17" ht="15" customHeight="1" x14ac:dyDescent="0.25">
      <c r="B12" s="30"/>
      <c r="C12" s="24"/>
      <c r="D12" s="33"/>
      <c r="E12" s="16" t="s">
        <v>13</v>
      </c>
      <c r="F12" s="20">
        <f>2507.57+2877.89</f>
        <v>5385.46</v>
      </c>
      <c r="G12" s="20">
        <f>1318.98+874.3+4172.99</f>
        <v>6366.2699999999995</v>
      </c>
      <c r="H12" s="20">
        <f>3553.73+1160.72+100.09</f>
        <v>4814.54</v>
      </c>
      <c r="I12" s="20">
        <f>132.25+105.52+523.82</f>
        <v>761.59</v>
      </c>
      <c r="J12" s="20">
        <v>139.43</v>
      </c>
      <c r="K12" s="20"/>
      <c r="L12" s="20">
        <f>105.52+105.52</f>
        <v>211.04</v>
      </c>
      <c r="M12" s="20">
        <v>309.37</v>
      </c>
      <c r="N12" s="20">
        <v>1056.45</v>
      </c>
      <c r="O12" s="20">
        <f>2076.43+211.04+2739.72</f>
        <v>5027.1899999999996</v>
      </c>
      <c r="P12" s="20">
        <v>2597.7800000000002</v>
      </c>
      <c r="Q12" s="20">
        <v>2781.16</v>
      </c>
    </row>
    <row r="13" spans="1:17" ht="24.95" customHeight="1" thickBot="1" x14ac:dyDescent="0.3">
      <c r="B13" s="31"/>
      <c r="C13" s="25"/>
      <c r="D13" s="34"/>
      <c r="E13" s="12" t="s">
        <v>14</v>
      </c>
      <c r="F13" s="14">
        <f t="shared" ref="F13:G13" si="6">SUM(F11+F12)</f>
        <v>32312.720000000001</v>
      </c>
      <c r="G13" s="14">
        <f t="shared" si="6"/>
        <v>38197.57</v>
      </c>
      <c r="H13" s="14">
        <f t="shared" ref="H13:I13" si="7">SUM(H11+H12)</f>
        <v>28887.200000000004</v>
      </c>
      <c r="I13" s="14">
        <f t="shared" si="7"/>
        <v>4569.57</v>
      </c>
      <c r="J13" s="14">
        <f t="shared" ref="J13:K13" si="8">SUM(J11+J12)</f>
        <v>836.59999999999991</v>
      </c>
      <c r="K13" s="14">
        <f t="shared" si="8"/>
        <v>0</v>
      </c>
      <c r="L13" s="14">
        <f t="shared" ref="L13:M13" si="9">SUM(L11+L12)</f>
        <v>1266.24</v>
      </c>
      <c r="M13" s="14">
        <f t="shared" si="9"/>
        <v>1856.2199999999998</v>
      </c>
      <c r="N13" s="14">
        <f t="shared" ref="N13:O13" si="10">SUM(N11+N12)</f>
        <v>6338.65</v>
      </c>
      <c r="O13" s="14">
        <f t="shared" si="10"/>
        <v>30163.13</v>
      </c>
      <c r="P13" s="14">
        <f t="shared" ref="P13:Q13" si="11">SUM(P11+P12)</f>
        <v>15586.68</v>
      </c>
      <c r="Q13" s="14">
        <f t="shared" si="11"/>
        <v>16686.97</v>
      </c>
    </row>
    <row r="14" spans="1:17" x14ac:dyDescent="0.25">
      <c r="B14" s="8"/>
      <c r="C14" s="8"/>
    </row>
    <row r="15" spans="1:17" x14ac:dyDescent="0.25">
      <c r="B15" s="10" t="s">
        <v>6</v>
      </c>
    </row>
  </sheetData>
  <mergeCells count="8">
    <mergeCell ref="B6:F6"/>
    <mergeCell ref="B5:F5"/>
    <mergeCell ref="C8:C10"/>
    <mergeCell ref="D8:D10"/>
    <mergeCell ref="C11:C13"/>
    <mergeCell ref="B8:B10"/>
    <mergeCell ref="B11:B13"/>
    <mergeCell ref="D11:D1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Neide</cp:lastModifiedBy>
  <dcterms:created xsi:type="dcterms:W3CDTF">2019-02-18T13:32:06Z</dcterms:created>
  <dcterms:modified xsi:type="dcterms:W3CDTF">2021-02-09T15:09:49Z</dcterms:modified>
</cp:coreProperties>
</file>