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8" Type="http://schemas.openxmlformats.org/officeDocument/2006/relationships/custom-properties" Target="docProps/custom.xml"/><Relationship Id="rId7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6" Type="http://schemas.openxmlformats.org/package/2006/relationships/metadata/core-properties" Target="docProps/core.xml"/><Relationship Id="rId5" Type="http://schemas.microsoft.com/office/2006/relationships/ui/userCustomization" Target="userCustomization/customUI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correa\Downloads\"/>
    </mc:Choice>
  </mc:AlternateContent>
  <xr:revisionPtr revIDLastSave="0" documentId="8_{F1A9DA15-EC13-4B34-B526-F28210CE9960}" xr6:coauthVersionLast="36" xr6:coauthVersionMax="36" xr10:uidLastSave="{00000000-0000-0000-0000-000000000000}"/>
  <bookViews>
    <workbookView xWindow="0" yWindow="0" windowWidth="24000" windowHeight="9525" tabRatio="746" firstSheet="1" activeTab="1" xr2:uid="{00000000-000D-0000-FFFF-FFFF00000000}"/>
  </bookViews>
  <sheets>
    <sheet name="Dados Cadastrais" sheetId="14" r:id="rId1"/>
    <sheet name="TELEATENDIMENTO" sheetId="23" r:id="rId2"/>
  </sheets>
  <definedNames>
    <definedName name="_xlnm.Print_Area" localSheetId="0">'Dados Cadastrais'!$A$1:$H$26</definedName>
    <definedName name="_xlnm.Print_Area" localSheetId="1">TELEATENDIMENTO!$A$1:$L$83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23" l="1"/>
  <c r="K52" i="23" s="1"/>
  <c r="J60" i="23"/>
  <c r="J49" i="23"/>
  <c r="K49" i="23" s="1"/>
  <c r="K55" i="23" s="1"/>
  <c r="K45" i="23"/>
  <c r="K44" i="23"/>
  <c r="K43" i="23"/>
  <c r="K42" i="23"/>
  <c r="K46" i="23" s="1"/>
  <c r="J65" i="23" s="1"/>
  <c r="K41" i="23"/>
  <c r="K36" i="23"/>
  <c r="K35" i="23"/>
  <c r="K34" i="23"/>
  <c r="K33" i="23"/>
  <c r="K29" i="23"/>
  <c r="K28" i="23"/>
  <c r="K22" i="23"/>
  <c r="K21" i="23"/>
  <c r="K20" i="23"/>
  <c r="K19" i="23"/>
  <c r="K18" i="23"/>
  <c r="K17" i="23"/>
  <c r="K13" i="23"/>
  <c r="K12" i="23"/>
  <c r="K11" i="23"/>
  <c r="K10" i="23"/>
  <c r="K9" i="23"/>
  <c r="K8" i="23"/>
  <c r="K7" i="23"/>
  <c r="K6" i="23"/>
  <c r="J78" i="23"/>
  <c r="J14" i="23"/>
  <c r="J66" i="23" l="1"/>
  <c r="K14" i="23"/>
  <c r="J61" i="23" s="1"/>
  <c r="K23" i="23"/>
  <c r="J62" i="23" s="1"/>
  <c r="K30" i="23"/>
  <c r="J63" i="23" s="1"/>
  <c r="J30" i="23"/>
  <c r="J23" i="23" l="1"/>
  <c r="J37" i="23" l="1"/>
  <c r="J46" i="23"/>
  <c r="J38" i="23" l="1"/>
  <c r="K37" i="23"/>
  <c r="K38" i="23" s="1"/>
  <c r="J64" i="23" s="1"/>
  <c r="J67" i="23" s="1"/>
  <c r="K77" i="23" l="1"/>
  <c r="K71" i="23"/>
  <c r="K73" i="23"/>
  <c r="K75" i="23"/>
  <c r="K76" i="23"/>
  <c r="K70" i="23"/>
  <c r="K78" i="23" l="1"/>
  <c r="K80" i="23" s="1"/>
  <c r="K81" i="23" s="1"/>
  <c r="K82" i="23" s="1"/>
</calcChain>
</file>

<file path=xl/sharedStrings.xml><?xml version="1.0" encoding="utf-8"?>
<sst xmlns="http://schemas.openxmlformats.org/spreadsheetml/2006/main" count="110" uniqueCount="102">
  <si>
    <t>FICHA CADASTRAL DA EMPRESA</t>
  </si>
  <si>
    <t>Pregão Nº</t>
  </si>
  <si>
    <t>Processo nº</t>
  </si>
  <si>
    <t>Sim</t>
  </si>
  <si>
    <t>DADOS CADASTRAIS</t>
  </si>
  <si>
    <t>Não</t>
  </si>
  <si>
    <t>CNPJ</t>
  </si>
  <si>
    <t>Razão Social</t>
  </si>
  <si>
    <t>Endereço</t>
  </si>
  <si>
    <t>Bairro</t>
  </si>
  <si>
    <t>Cidade</t>
  </si>
  <si>
    <t>UF</t>
  </si>
  <si>
    <t>CEP</t>
  </si>
  <si>
    <t>Telefone</t>
  </si>
  <si>
    <t>e-mail</t>
  </si>
  <si>
    <t>REPRESENTANTE(S) DA EMPRESA</t>
  </si>
  <si>
    <t>CPF</t>
  </si>
  <si>
    <t>Nome</t>
  </si>
  <si>
    <t>Sócio Administrador?</t>
  </si>
  <si>
    <t>Signatário do Contrato?</t>
  </si>
  <si>
    <t>(sim/não)</t>
  </si>
  <si>
    <t>DECLARAÇÕES</t>
  </si>
  <si>
    <t>Declaro sob as penas da lei e para fins desta licitação, que esta empresa:</t>
  </si>
  <si>
    <r>
      <t>1)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</rPr>
      <t>não incide em qualquer hipótese de vedação prevista em lei ou na Resolução nº 156/2012 do Conselho Nacional de Justiça – CNJ;</t>
    </r>
  </si>
  <si>
    <r>
      <t>2)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</rPr>
      <t>manifesta seu compromisso em atender em sua integralidade o disposto na Lei nº 10.097, de 19 de dezembro de 2000 (Lei do Aprendiz</t>
    </r>
    <r>
      <rPr>
        <b/>
        <sz val="9"/>
        <color theme="1"/>
        <rFont val="Calibri"/>
        <family val="2"/>
      </rPr>
      <t>)</t>
    </r>
    <r>
      <rPr>
        <sz val="9"/>
        <color theme="1"/>
        <rFont val="Calibri"/>
        <family val="2"/>
      </rPr>
      <t>;</t>
    </r>
  </si>
  <si>
    <r>
      <t>3)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Calibri"/>
        <family val="2"/>
      </rPr>
      <t>até a presente data, inexistem fatos supervenientes impeditivos para sua habilitação no presente processo licitatório, estando ciente da obrigatoriedade de declarar ocorrências posteriores;</t>
    </r>
  </si>
  <si>
    <r>
      <t>4)</t>
    </r>
    <r>
      <rPr>
        <sz val="9"/>
        <color theme="1"/>
        <rFont val="Times New Roman"/>
        <family val="1"/>
      </rPr>
      <t xml:space="preserve">       </t>
    </r>
    <r>
      <rPr>
        <sz val="9"/>
        <color theme="1"/>
        <rFont val="Calibri"/>
        <family val="2"/>
      </rPr>
      <t xml:space="preserve">não emprega menores de 18 (dezoito) anos em trabalho noturno, perigoso ou insalubre, nem menores de 16 (dezesseis) anos em qualquer trabalho, salvo na condição de aprendiz, a partir de 14 (quatorze) anos. </t>
    </r>
  </si>
  <si>
    <t>Local</t>
  </si>
  <si>
    <t>Data</t>
  </si>
  <si>
    <t>Assinatura</t>
  </si>
  <si>
    <t>COFINS</t>
  </si>
  <si>
    <t>PIS</t>
  </si>
  <si>
    <t>Percentual</t>
  </si>
  <si>
    <t>Previdência Social</t>
  </si>
  <si>
    <t>SESI/SESC</t>
  </si>
  <si>
    <t>SENAI/SENAC</t>
  </si>
  <si>
    <t>INCRA</t>
  </si>
  <si>
    <t>Salário Educação</t>
  </si>
  <si>
    <t>FGTS</t>
  </si>
  <si>
    <t>SAT (RAT X FAP)</t>
  </si>
  <si>
    <t>SEBRAE</t>
  </si>
  <si>
    <t>Aviso prévio indenizado</t>
  </si>
  <si>
    <t>Incidência FGTS sobre o aviso prévio indenizado</t>
  </si>
  <si>
    <t>Remuneração</t>
  </si>
  <si>
    <t>Férias + Adicional de Férias</t>
  </si>
  <si>
    <t>13º Salário</t>
  </si>
  <si>
    <t>Férias</t>
  </si>
  <si>
    <t>Acidente de trabalho</t>
  </si>
  <si>
    <t>Parte do Empregado</t>
  </si>
  <si>
    <t>Auxílio funeral</t>
  </si>
  <si>
    <t>Seguro de vida</t>
  </si>
  <si>
    <t>Vale refeição /ticket refeição</t>
  </si>
  <si>
    <t>Valor diário</t>
  </si>
  <si>
    <t>Vale Transporte</t>
  </si>
  <si>
    <t>REMUNERAÇÃO</t>
  </si>
  <si>
    <t>Telefonista</t>
  </si>
  <si>
    <t>Uniforme</t>
  </si>
  <si>
    <t>Material/Equipamento</t>
  </si>
  <si>
    <t>GRUPO A - OBRIGAÇÕES SOCIAIS</t>
  </si>
  <si>
    <t>GRUPO B - TEMPO REMUNERADO E NÃO TRABALHADO</t>
  </si>
  <si>
    <t>Ausencia por Enfermidade</t>
  </si>
  <si>
    <t>Ausencias legais</t>
  </si>
  <si>
    <t>Licença Paternidade</t>
  </si>
  <si>
    <t>Aviso Prévio</t>
  </si>
  <si>
    <t>GRUPO C - ADICIONAL DE FÉRIAS E 13º SALARIO</t>
  </si>
  <si>
    <t>GRUPO D - OBRIGAÇÕES RESCISÓRIAS</t>
  </si>
  <si>
    <t>Incidência da multa do FGTS sobre o aviso prévio indenizado</t>
  </si>
  <si>
    <t>Incidência da multa do FGTS sobre o aviso prévio trabalhado</t>
  </si>
  <si>
    <t>incidência da multa do FGTS  sobre o depósito de FGTS</t>
  </si>
  <si>
    <t>GRUPO E - APROVISIONAMENTO DE CASOS ESPECIAIS</t>
  </si>
  <si>
    <t>Incidência do Grupo A sobre o afastamento maternidade</t>
  </si>
  <si>
    <t>Incidência FGTS sobre o acidente de trabalho</t>
  </si>
  <si>
    <t>Percentual referente ao abono pecuniário</t>
  </si>
  <si>
    <t>Perc. Referente ao reflexo do Aviso P. indenizado sobre férias e 13º</t>
  </si>
  <si>
    <t>Incidência do FGTS sobre o reflexo do A.P.I sobre o 13º</t>
  </si>
  <si>
    <t>RESUMO DOS CUSTOS</t>
  </si>
  <si>
    <t>GRUPO A</t>
  </si>
  <si>
    <t>GRUPO B</t>
  </si>
  <si>
    <t>GRUPO C</t>
  </si>
  <si>
    <t>GRUPO D</t>
  </si>
  <si>
    <t>GRUPO E</t>
  </si>
  <si>
    <t>GRUPO F</t>
  </si>
  <si>
    <t>GRUPO F - BENEFICIOS</t>
  </si>
  <si>
    <t>BDI</t>
  </si>
  <si>
    <t>CUSTOS</t>
  </si>
  <si>
    <t>SEGURO</t>
  </si>
  <si>
    <t>LUCRO</t>
  </si>
  <si>
    <t>ISS</t>
  </si>
  <si>
    <t>TOTAL BDI</t>
  </si>
  <si>
    <t>TOTAL RESUMO</t>
  </si>
  <si>
    <t>TOTAL  GRUPO F</t>
  </si>
  <si>
    <t>TOTAL GRUPO E</t>
  </si>
  <si>
    <t>TOTAL GRUPO D</t>
  </si>
  <si>
    <t>TOTAL GRUPO C</t>
  </si>
  <si>
    <t>TOTAL GRUPO B</t>
  </si>
  <si>
    <t>TOTAL GRUPO A</t>
  </si>
  <si>
    <t>Valor</t>
  </si>
  <si>
    <t>VALOR</t>
  </si>
  <si>
    <t>Valor unitário</t>
  </si>
  <si>
    <t>VALOR UNITÁRIO POSTO</t>
  </si>
  <si>
    <t>VALOR GLOBAL</t>
  </si>
  <si>
    <t>VALOR MENSAL  ( 06 POSTOS)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</si>
</sst>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0_ ;\-0\ "/>
    <numFmt numFmtId="167" formatCode="0.0000%"/>
    <numFmt numFmtId="168" formatCode="_-&quot;R$&quot;\ * #,##0.0000_-;\-&quot;R$&quot;\ * #,##0.0000_-;_-&quot;R$&quot;\ * &quot;-&quot;??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5" fillId="0" borderId="3" xfId="0" applyFont="1" applyBorder="1"/>
    <xf numFmtId="0" fontId="5" fillId="0" borderId="1" xfId="0" applyFont="1" applyBorder="1"/>
    <xf numFmtId="0" fontId="8" fillId="0" borderId="8" xfId="0" applyFont="1" applyBorder="1" applyAlignment="1">
      <alignment horizontal="left" vertical="center" wrapText="1"/>
    </xf>
    <xf numFmtId="0" fontId="6" fillId="0" borderId="1" xfId="0" applyFont="1" applyBorder="1"/>
    <xf numFmtId="0" fontId="8" fillId="2" borderId="4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 applyProtection="1">
      <alignment horizontal="left" vertical="center" wrapText="1"/>
      <protection locked="0"/>
    </xf>
    <xf numFmtId="0" fontId="8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  <protection locked="0"/>
    </xf>
    <xf numFmtId="14" fontId="9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/>
    <xf numFmtId="0" fontId="5" fillId="0" borderId="9" xfId="0" applyFont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4" fillId="3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166" fontId="5" fillId="8" borderId="4" xfId="1" applyNumberFormat="1" applyFont="1" applyFill="1" applyBorder="1" applyAlignment="1" applyProtection="1">
      <alignment horizontal="left" vertical="center"/>
    </xf>
    <xf numFmtId="43" fontId="5" fillId="8" borderId="4" xfId="1" applyFont="1" applyFill="1" applyBorder="1" applyAlignment="1" applyProtection="1">
      <alignment vertical="center"/>
      <protection locked="0"/>
    </xf>
    <xf numFmtId="0" fontId="9" fillId="7" borderId="8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 applyProtection="1">
      <alignment horizontal="justify" vertical="center" wrapText="1"/>
      <protection locked="0"/>
    </xf>
    <xf numFmtId="0" fontId="8" fillId="6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3" fontId="5" fillId="8" borderId="5" xfId="1" applyFont="1" applyFill="1" applyBorder="1" applyAlignment="1" applyProtection="1">
      <alignment vertical="center"/>
      <protection locked="0"/>
    </xf>
    <xf numFmtId="0" fontId="0" fillId="0" borderId="19" xfId="0" applyBorder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10" fontId="5" fillId="0" borderId="8" xfId="2" applyNumberFormat="1" applyFont="1" applyBorder="1" applyAlignment="1" applyProtection="1">
      <alignment vertical="center"/>
    </xf>
    <xf numFmtId="10" fontId="4" fillId="4" borderId="8" xfId="0" applyNumberFormat="1" applyFont="1" applyFill="1" applyBorder="1" applyAlignment="1">
      <alignment vertical="center"/>
    </xf>
    <xf numFmtId="44" fontId="0" fillId="0" borderId="19" xfId="0" applyNumberFormat="1" applyBorder="1"/>
    <xf numFmtId="167" fontId="5" fillId="0" borderId="8" xfId="2" applyNumberFormat="1" applyFont="1" applyBorder="1" applyAlignment="1" applyProtection="1">
      <alignment vertical="center"/>
    </xf>
    <xf numFmtId="168" fontId="0" fillId="0" borderId="19" xfId="0" applyNumberFormat="1" applyBorder="1"/>
    <xf numFmtId="44" fontId="0" fillId="0" borderId="19" xfId="9" applyFont="1" applyBorder="1"/>
    <xf numFmtId="43" fontId="5" fillId="0" borderId="8" xfId="1" applyFont="1" applyBorder="1" applyAlignment="1" applyProtection="1">
      <alignment vertical="center"/>
    </xf>
    <xf numFmtId="43" fontId="5" fillId="8" borderId="8" xfId="1" applyFont="1" applyFill="1" applyBorder="1" applyAlignment="1" applyProtection="1">
      <alignment vertical="center"/>
      <protection locked="0"/>
    </xf>
    <xf numFmtId="0" fontId="0" fillId="0" borderId="16" xfId="0" applyBorder="1"/>
    <xf numFmtId="0" fontId="0" fillId="0" borderId="20" xfId="0" applyBorder="1"/>
    <xf numFmtId="44" fontId="4" fillId="4" borderId="4" xfId="0" applyNumberFormat="1" applyFont="1" applyFill="1" applyBorder="1" applyAlignment="1">
      <alignment horizontal="center" vertical="center"/>
    </xf>
    <xf numFmtId="44" fontId="5" fillId="0" borderId="4" xfId="9" applyFont="1" applyBorder="1" applyAlignment="1" applyProtection="1">
      <alignment vertical="center"/>
    </xf>
    <xf numFmtId="44" fontId="4" fillId="4" borderId="4" xfId="0" applyNumberFormat="1" applyFont="1" applyFill="1" applyBorder="1" applyAlignment="1">
      <alignment vertical="center"/>
    </xf>
    <xf numFmtId="44" fontId="0" fillId="0" borderId="0" xfId="0" applyNumberFormat="1"/>
    <xf numFmtId="9" fontId="5" fillId="0" borderId="11" xfId="2" applyFont="1" applyBorder="1" applyAlignment="1" applyProtection="1">
      <alignment vertical="center"/>
    </xf>
    <xf numFmtId="0" fontId="9" fillId="7" borderId="8" xfId="0" applyFont="1" applyFill="1" applyBorder="1" applyAlignment="1" applyProtection="1">
      <alignment horizontal="center" vertical="center" wrapText="1"/>
      <protection locked="0"/>
    </xf>
    <xf numFmtId="0" fontId="9" fillId="7" borderId="10" xfId="0" applyFont="1" applyFill="1" applyBorder="1" applyAlignment="1" applyProtection="1">
      <alignment horizontal="center" vertical="center" wrapText="1"/>
      <protection locked="0"/>
    </xf>
    <xf numFmtId="0" fontId="9" fillId="7" borderId="8" xfId="0" applyFont="1" applyFill="1" applyBorder="1" applyAlignment="1" applyProtection="1">
      <alignment horizontal="left" vertical="center" wrapText="1"/>
      <protection locked="0"/>
    </xf>
    <xf numFmtId="0" fontId="9" fillId="7" borderId="10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 applyProtection="1">
      <alignment horizontal="justify" vertical="center" wrapText="1"/>
      <protection locked="0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justify" vertical="center" wrapText="1"/>
    </xf>
    <xf numFmtId="0" fontId="8" fillId="7" borderId="15" xfId="0" applyFont="1" applyFill="1" applyBorder="1" applyAlignment="1">
      <alignment horizontal="justify" vertical="center" wrapText="1"/>
    </xf>
    <xf numFmtId="0" fontId="8" fillId="7" borderId="12" xfId="0" applyFont="1" applyFill="1" applyBorder="1" applyAlignment="1">
      <alignment horizontal="justify" vertical="center" wrapText="1"/>
    </xf>
    <xf numFmtId="0" fontId="9" fillId="7" borderId="13" xfId="0" applyFont="1" applyFill="1" applyBorder="1" applyAlignment="1">
      <alignment horizontal="left" vertical="center" wrapText="1" indent="1"/>
    </xf>
    <xf numFmtId="0" fontId="9" fillId="7" borderId="0" xfId="0" applyFont="1" applyFill="1" applyAlignment="1">
      <alignment horizontal="left" vertical="center" wrapText="1" indent="1"/>
    </xf>
    <xf numFmtId="0" fontId="9" fillId="7" borderId="14" xfId="0" applyFont="1" applyFill="1" applyBorder="1" applyAlignment="1">
      <alignment horizontal="left" vertical="center" wrapText="1" indent="1"/>
    </xf>
    <xf numFmtId="0" fontId="9" fillId="7" borderId="6" xfId="0" applyFont="1" applyFill="1" applyBorder="1" applyAlignment="1">
      <alignment horizontal="left" vertical="center" wrapText="1" indent="1"/>
    </xf>
    <xf numFmtId="0" fontId="9" fillId="7" borderId="7" xfId="0" applyFont="1" applyFill="1" applyBorder="1" applyAlignment="1">
      <alignment horizontal="left" vertical="center" wrapText="1" indent="1"/>
    </xf>
    <xf numFmtId="0" fontId="8" fillId="5" borderId="4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 applyProtection="1">
      <alignment horizontal="left" vertical="center" wrapText="1"/>
      <protection locked="0"/>
    </xf>
    <xf numFmtId="0" fontId="8" fillId="6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44" fontId="5" fillId="8" borderId="4" xfId="9" applyFont="1" applyFill="1" applyBorder="1" applyAlignment="1" applyProtection="1">
      <alignment horizontal="left" vertical="center"/>
      <protection locked="0"/>
    </xf>
    <xf numFmtId="10" fontId="5" fillId="2" borderId="4" xfId="2" applyNumberFormat="1" applyFont="1" applyFill="1" applyBorder="1" applyAlignment="1" applyProtection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</cellXfs>
  <cellStyles count="10">
    <cellStyle name="Hyperlink" xfId="8" xr:uid="{00000000-0005-0000-0000-000000000000}"/>
    <cellStyle name="Moeda" xfId="9" builtinId="4"/>
    <cellStyle name="Moeda 2" xfId="3" xr:uid="{00000000-0005-0000-0000-000001000000}"/>
    <cellStyle name="Normal" xfId="0" builtinId="0"/>
    <cellStyle name="Normal 2" xfId="4" xr:uid="{00000000-0005-0000-0000-000003000000}"/>
    <cellStyle name="Normal 3" xfId="7" xr:uid="{00000000-0005-0000-0000-000004000000}"/>
    <cellStyle name="Porcentagem" xfId="2" builtinId="5"/>
    <cellStyle name="Porcentagem 2" xfId="5" xr:uid="{00000000-0005-0000-0000-000006000000}"/>
    <cellStyle name="Vírgula" xfId="1" builtinId="3"/>
    <cellStyle name="Vírgula 2" xfId="6" xr:uid="{00000000-0005-0000-0000-000008000000}"/>
  </cellStyles>
  <dxfs count="6">
    <dxf>
      <font>
        <b/>
        <i val="0"/>
        <color theme="4" tint="-0.24994659260841701"/>
      </font>
      <fill>
        <patternFill>
          <bgColor theme="0"/>
        </patternFill>
      </fill>
    </dxf>
    <dxf>
      <font>
        <b/>
        <i val="0"/>
        <color theme="4" tint="-0.24994659260841701"/>
      </font>
      <fill>
        <patternFill>
          <bgColor theme="0"/>
        </patternFill>
      </fill>
    </dxf>
    <dxf>
      <font>
        <b/>
        <i val="0"/>
        <color theme="4" tint="-0.24994659260841701"/>
      </font>
      <fill>
        <patternFill>
          <bgColor theme="0"/>
        </patternFill>
      </fill>
    </dxf>
    <dxf>
      <font>
        <b/>
        <i val="0"/>
        <color theme="4" tint="-0.24994659260841701"/>
      </font>
      <fill>
        <patternFill>
          <bgColor theme="0"/>
        </patternFill>
      </fill>
    </dxf>
    <dxf>
      <font>
        <b/>
        <i val="0"/>
        <color theme="4" tint="-0.24994659260841701"/>
      </font>
      <fill>
        <patternFill>
          <bgColor theme="0"/>
        </patternFill>
      </fill>
    </dxf>
    <dxf>
      <font>
        <b val="0"/>
        <i val="0"/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FFCCCC"/>
      <color rgb="FFFFFFFF"/>
      <color rgb="FFEAEAEA"/>
      <color rgb="FF99CCFF"/>
      <color rgb="FFFFFF99"/>
      <color rgb="FFCC99FF"/>
      <color rgb="FFCCFFFF"/>
      <color rgb="FFE5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27"/>
  <sheetViews>
    <sheetView topLeftCell="A22" workbookViewId="0">
      <selection activeCell="B42" sqref="B42"/>
    </sheetView>
  </sheetViews>
  <sheetFormatPr defaultColWidth="9.140625" defaultRowHeight="12" x14ac:dyDescent="0.2"/>
  <cols>
    <col min="1" max="1" width="23.5703125" style="2" customWidth="1"/>
    <col min="2" max="2" width="34.85546875" style="2" customWidth="1"/>
    <col min="3" max="3" width="18.42578125" style="2" customWidth="1"/>
    <col min="4" max="4" width="10.85546875" style="2" customWidth="1"/>
    <col min="5" max="5" width="16" style="2" customWidth="1"/>
    <col min="6" max="6" width="8.140625" style="2" customWidth="1"/>
    <col min="7" max="7" width="5.85546875" style="2" customWidth="1"/>
    <col min="8" max="8" width="6.5703125" style="2" customWidth="1"/>
    <col min="9" max="16384" width="9.140625" style="2"/>
  </cols>
  <sheetData>
    <row r="1" spans="1:10" ht="24.75" customHeight="1" x14ac:dyDescent="0.2">
      <c r="A1" s="55" t="s">
        <v>0</v>
      </c>
      <c r="B1" s="56"/>
      <c r="C1" s="56"/>
      <c r="D1" s="56"/>
      <c r="E1" s="56"/>
      <c r="F1" s="56"/>
      <c r="G1" s="56"/>
      <c r="H1" s="57"/>
      <c r="I1" s="1"/>
    </row>
    <row r="2" spans="1:10" ht="24" customHeight="1" x14ac:dyDescent="0.2">
      <c r="A2" s="3" t="s">
        <v>1</v>
      </c>
      <c r="B2" s="52"/>
      <c r="C2" s="53"/>
      <c r="D2" s="74" t="s">
        <v>2</v>
      </c>
      <c r="E2" s="75"/>
      <c r="F2" s="52"/>
      <c r="G2" s="72"/>
      <c r="H2" s="53"/>
      <c r="I2" s="1"/>
      <c r="J2" s="4" t="s">
        <v>3</v>
      </c>
    </row>
    <row r="3" spans="1:10" ht="18.75" customHeight="1" x14ac:dyDescent="0.2">
      <c r="A3" s="71" t="s">
        <v>4</v>
      </c>
      <c r="B3" s="71"/>
      <c r="C3" s="71"/>
      <c r="D3" s="71"/>
      <c r="E3" s="71"/>
      <c r="F3" s="71"/>
      <c r="G3" s="71"/>
      <c r="H3" s="71"/>
      <c r="I3" s="1"/>
      <c r="J3" s="4" t="s">
        <v>5</v>
      </c>
    </row>
    <row r="4" spans="1:10" ht="18" customHeight="1" x14ac:dyDescent="0.2">
      <c r="A4" s="5" t="s">
        <v>6</v>
      </c>
      <c r="B4" s="52"/>
      <c r="C4" s="72"/>
      <c r="D4" s="72"/>
      <c r="E4" s="72"/>
      <c r="F4" s="72"/>
      <c r="G4" s="72"/>
      <c r="H4" s="53"/>
      <c r="I4" s="1"/>
    </row>
    <row r="5" spans="1:10" ht="18" customHeight="1" x14ac:dyDescent="0.2">
      <c r="A5" s="5" t="s">
        <v>7</v>
      </c>
      <c r="B5" s="52"/>
      <c r="C5" s="72"/>
      <c r="D5" s="72"/>
      <c r="E5" s="72"/>
      <c r="F5" s="72"/>
      <c r="G5" s="72"/>
      <c r="H5" s="53"/>
      <c r="I5" s="1"/>
    </row>
    <row r="6" spans="1:10" ht="18" customHeight="1" x14ac:dyDescent="0.2">
      <c r="A6" s="5" t="s">
        <v>8</v>
      </c>
      <c r="B6" s="52"/>
      <c r="C6" s="72"/>
      <c r="D6" s="72"/>
      <c r="E6" s="72"/>
      <c r="F6" s="72"/>
      <c r="G6" s="72"/>
      <c r="H6" s="53"/>
      <c r="I6" s="1"/>
    </row>
    <row r="7" spans="1:10" ht="18" customHeight="1" x14ac:dyDescent="0.2">
      <c r="A7" s="5" t="s">
        <v>9</v>
      </c>
      <c r="B7" s="52"/>
      <c r="C7" s="53"/>
      <c r="D7" s="6" t="s">
        <v>10</v>
      </c>
      <c r="E7" s="52"/>
      <c r="F7" s="53"/>
      <c r="G7" s="7" t="s">
        <v>11</v>
      </c>
      <c r="H7" s="8"/>
      <c r="I7" s="1"/>
    </row>
    <row r="8" spans="1:10" ht="18" customHeight="1" x14ac:dyDescent="0.2">
      <c r="A8" s="5" t="s">
        <v>12</v>
      </c>
      <c r="B8" s="20"/>
      <c r="C8" s="9" t="s">
        <v>13</v>
      </c>
      <c r="D8" s="76"/>
      <c r="E8" s="77"/>
      <c r="F8" s="77"/>
      <c r="G8" s="77"/>
      <c r="H8" s="78"/>
      <c r="I8" s="1"/>
    </row>
    <row r="9" spans="1:10" ht="24.75" customHeight="1" x14ac:dyDescent="0.2">
      <c r="A9" s="5" t="s">
        <v>14</v>
      </c>
      <c r="B9" s="52"/>
      <c r="C9" s="72"/>
      <c r="D9" s="72"/>
      <c r="E9" s="72"/>
      <c r="F9" s="72"/>
      <c r="G9" s="72"/>
      <c r="H9" s="53"/>
      <c r="I9" s="1"/>
    </row>
    <row r="10" spans="1:10" ht="21.75" customHeight="1" x14ac:dyDescent="0.2">
      <c r="A10" s="71" t="s">
        <v>15</v>
      </c>
      <c r="B10" s="71"/>
      <c r="C10" s="71"/>
      <c r="D10" s="71"/>
      <c r="E10" s="71"/>
      <c r="F10" s="71"/>
      <c r="G10" s="71"/>
      <c r="H10" s="71"/>
      <c r="I10" s="1"/>
    </row>
    <row r="11" spans="1:10" ht="36" x14ac:dyDescent="0.2">
      <c r="A11" s="58" t="s">
        <v>16</v>
      </c>
      <c r="B11" s="58" t="s">
        <v>17</v>
      </c>
      <c r="C11" s="58" t="s">
        <v>14</v>
      </c>
      <c r="D11" s="58"/>
      <c r="E11" s="58" t="s">
        <v>13</v>
      </c>
      <c r="F11" s="24" t="s">
        <v>18</v>
      </c>
      <c r="G11" s="73" t="s">
        <v>19</v>
      </c>
      <c r="H11" s="73"/>
      <c r="I11" s="1"/>
    </row>
    <row r="12" spans="1:10" x14ac:dyDescent="0.2">
      <c r="A12" s="58"/>
      <c r="B12" s="58"/>
      <c r="C12" s="58"/>
      <c r="D12" s="58"/>
      <c r="E12" s="58"/>
      <c r="F12" s="21" t="s">
        <v>20</v>
      </c>
      <c r="G12" s="54" t="s">
        <v>20</v>
      </c>
      <c r="H12" s="54"/>
      <c r="I12" s="1"/>
    </row>
    <row r="13" spans="1:10" ht="34.5" customHeight="1" x14ac:dyDescent="0.2">
      <c r="A13" s="8"/>
      <c r="B13" s="8"/>
      <c r="C13" s="52"/>
      <c r="D13" s="53"/>
      <c r="E13" s="8"/>
      <c r="F13" s="10"/>
      <c r="G13" s="50"/>
      <c r="H13" s="51"/>
      <c r="I13" s="1"/>
    </row>
    <row r="14" spans="1:10" ht="34.5" customHeight="1" x14ac:dyDescent="0.2">
      <c r="A14" s="8"/>
      <c r="B14" s="8"/>
      <c r="C14" s="52"/>
      <c r="D14" s="53"/>
      <c r="E14" s="8"/>
      <c r="F14" s="10"/>
      <c r="G14" s="50"/>
      <c r="H14" s="51"/>
      <c r="I14" s="1"/>
    </row>
    <row r="15" spans="1:10" ht="34.5" customHeight="1" x14ac:dyDescent="0.2">
      <c r="A15" s="8"/>
      <c r="B15" s="8"/>
      <c r="C15" s="52"/>
      <c r="D15" s="53"/>
      <c r="E15" s="8"/>
      <c r="F15" s="10"/>
      <c r="G15" s="50"/>
      <c r="H15" s="51"/>
      <c r="I15" s="1"/>
    </row>
    <row r="16" spans="1:10" ht="34.5" customHeight="1" x14ac:dyDescent="0.2">
      <c r="A16" s="8"/>
      <c r="B16" s="8"/>
      <c r="C16" s="52"/>
      <c r="D16" s="53"/>
      <c r="E16" s="8"/>
      <c r="F16" s="10"/>
      <c r="G16" s="50"/>
      <c r="H16" s="51"/>
      <c r="I16" s="1"/>
    </row>
    <row r="17" spans="1:9" ht="34.5" customHeight="1" x14ac:dyDescent="0.2">
      <c r="A17" s="8"/>
      <c r="B17" s="8"/>
      <c r="C17" s="52"/>
      <c r="D17" s="53"/>
      <c r="E17" s="8"/>
      <c r="F17" s="10"/>
      <c r="G17" s="50"/>
      <c r="H17" s="51"/>
      <c r="I17" s="1"/>
    </row>
    <row r="18" spans="1:9" ht="34.5" customHeight="1" x14ac:dyDescent="0.2">
      <c r="A18" s="8"/>
      <c r="B18" s="8"/>
      <c r="C18" s="52"/>
      <c r="D18" s="53"/>
      <c r="E18" s="8"/>
      <c r="F18" s="10"/>
      <c r="G18" s="50"/>
      <c r="H18" s="51"/>
      <c r="I18" s="1"/>
    </row>
    <row r="19" spans="1:9" ht="24.75" customHeight="1" x14ac:dyDescent="0.2">
      <c r="A19" s="60" t="s">
        <v>21</v>
      </c>
      <c r="B19" s="61"/>
      <c r="C19" s="61"/>
      <c r="D19" s="61"/>
      <c r="E19" s="61"/>
      <c r="F19" s="61"/>
      <c r="G19" s="61"/>
      <c r="H19" s="62"/>
      <c r="I19" s="1"/>
    </row>
    <row r="20" spans="1:9" ht="15" customHeight="1" x14ac:dyDescent="0.2">
      <c r="A20" s="63" t="s">
        <v>22</v>
      </c>
      <c r="B20" s="64"/>
      <c r="C20" s="64"/>
      <c r="D20" s="64"/>
      <c r="E20" s="64"/>
      <c r="F20" s="64"/>
      <c r="G20" s="64"/>
      <c r="H20" s="65"/>
      <c r="I20" s="1"/>
    </row>
    <row r="21" spans="1:9" ht="30" customHeight="1" x14ac:dyDescent="0.2">
      <c r="A21" s="66" t="s">
        <v>23</v>
      </c>
      <c r="B21" s="67"/>
      <c r="C21" s="67"/>
      <c r="D21" s="67"/>
      <c r="E21" s="67"/>
      <c r="F21" s="67"/>
      <c r="G21" s="67"/>
      <c r="H21" s="68"/>
      <c r="I21" s="1"/>
    </row>
    <row r="22" spans="1:9" ht="30" customHeight="1" x14ac:dyDescent="0.2">
      <c r="A22" s="69" t="s">
        <v>24</v>
      </c>
      <c r="B22" s="69"/>
      <c r="C22" s="69"/>
      <c r="D22" s="69"/>
      <c r="E22" s="69"/>
      <c r="F22" s="69"/>
      <c r="G22" s="69"/>
      <c r="H22" s="69"/>
      <c r="I22" s="1"/>
    </row>
    <row r="23" spans="1:9" ht="30" customHeight="1" x14ac:dyDescent="0.2">
      <c r="A23" s="69" t="s">
        <v>25</v>
      </c>
      <c r="B23" s="69"/>
      <c r="C23" s="69"/>
      <c r="D23" s="69"/>
      <c r="E23" s="69"/>
      <c r="F23" s="69"/>
      <c r="G23" s="69"/>
      <c r="H23" s="69"/>
      <c r="I23" s="1"/>
    </row>
    <row r="24" spans="1:9" ht="39" customHeight="1" x14ac:dyDescent="0.2">
      <c r="A24" s="70" t="s">
        <v>26</v>
      </c>
      <c r="B24" s="70"/>
      <c r="C24" s="70"/>
      <c r="D24" s="70"/>
      <c r="E24" s="70"/>
      <c r="F24" s="70"/>
      <c r="G24" s="70"/>
      <c r="H24" s="70"/>
      <c r="I24" s="1"/>
    </row>
    <row r="25" spans="1:9" ht="19.5" customHeight="1" x14ac:dyDescent="0.2">
      <c r="A25" s="22" t="s">
        <v>27</v>
      </c>
      <c r="B25" s="22" t="s">
        <v>28</v>
      </c>
      <c r="C25" s="58" t="s">
        <v>29</v>
      </c>
      <c r="D25" s="58"/>
      <c r="E25" s="58"/>
      <c r="F25" s="58"/>
      <c r="G25" s="58"/>
      <c r="H25" s="58"/>
      <c r="I25" s="1"/>
    </row>
    <row r="26" spans="1:9" ht="29.25" customHeight="1" x14ac:dyDescent="0.2">
      <c r="A26" s="23"/>
      <c r="B26" s="11"/>
      <c r="C26" s="59"/>
      <c r="D26" s="59"/>
      <c r="E26" s="59"/>
      <c r="F26" s="59"/>
      <c r="G26" s="59"/>
      <c r="H26" s="59"/>
      <c r="I26" s="1"/>
    </row>
    <row r="27" spans="1:9" x14ac:dyDescent="0.2">
      <c r="A27" s="12"/>
      <c r="B27" s="12"/>
      <c r="C27" s="12"/>
      <c r="D27" s="12"/>
      <c r="E27" s="12"/>
      <c r="F27" s="12"/>
      <c r="G27" s="12"/>
      <c r="H27" s="12"/>
    </row>
  </sheetData>
  <sheetProtection sheet="1" objects="1" scenarios="1"/>
  <mergeCells count="39">
    <mergeCell ref="A3:H3"/>
    <mergeCell ref="F2:H2"/>
    <mergeCell ref="G14:H14"/>
    <mergeCell ref="A10:H10"/>
    <mergeCell ref="A11:A12"/>
    <mergeCell ref="B11:B12"/>
    <mergeCell ref="C11:D12"/>
    <mergeCell ref="E11:E12"/>
    <mergeCell ref="G11:H11"/>
    <mergeCell ref="D2:E2"/>
    <mergeCell ref="D8:H8"/>
    <mergeCell ref="B4:H4"/>
    <mergeCell ref="B5:H5"/>
    <mergeCell ref="B6:H6"/>
    <mergeCell ref="B9:H9"/>
    <mergeCell ref="B7:C7"/>
    <mergeCell ref="A1:H1"/>
    <mergeCell ref="E7:F7"/>
    <mergeCell ref="B2:C2"/>
    <mergeCell ref="C25:H25"/>
    <mergeCell ref="C26:H26"/>
    <mergeCell ref="A19:H19"/>
    <mergeCell ref="A20:H20"/>
    <mergeCell ref="A21:H21"/>
    <mergeCell ref="A22:H22"/>
    <mergeCell ref="A23:H23"/>
    <mergeCell ref="A24:H24"/>
    <mergeCell ref="C17:D17"/>
    <mergeCell ref="G17:H17"/>
    <mergeCell ref="C18:D18"/>
    <mergeCell ref="G18:H18"/>
    <mergeCell ref="C15:D15"/>
    <mergeCell ref="G15:H15"/>
    <mergeCell ref="C16:D16"/>
    <mergeCell ref="G16:H16"/>
    <mergeCell ref="G12:H12"/>
    <mergeCell ref="C13:D13"/>
    <mergeCell ref="G13:H13"/>
    <mergeCell ref="C14:D14"/>
  </mergeCells>
  <dataValidations count="1">
    <dataValidation type="list" allowBlank="1" showInputMessage="1" showErrorMessage="1" sqref="F13:H18" xr:uid="{00000000-0002-0000-0000-000000000000}">
      <formula1>$J$1:$J$3</formula1>
    </dataValidation>
  </dataValidations>
  <printOptions horizontalCentered="1"/>
  <pageMargins left="0.51181102362204722" right="0.19685039370078741" top="0.78740157480314965" bottom="0.78740157480314965" header="0.31496062992125984" footer="0.31496062992125984"/>
  <pageSetup paperSize="9" scale="75" firstPageNumber="78" orientation="portrait" useFirstPageNumber="1" verticalDpi="599" r:id="rId1"/>
  <headerFooter>
    <oddHeader>&amp;C&amp;"-,Negrito"&amp;12ANEXO VII&amp;11
PLANILHA DE COMPOSIÇÃO DE CUSTOS
DADOS CADASTRAIS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3790-F65A-44E9-96F9-0B61B43B8910}">
  <sheetPr>
    <pageSetUpPr fitToPage="1"/>
  </sheetPr>
  <dimension ref="A2:L86"/>
  <sheetViews>
    <sheetView tabSelected="1" workbookViewId="0">
      <selection activeCell="M20" sqref="M20"/>
    </sheetView>
  </sheetViews>
  <sheetFormatPr defaultRowHeight="15" x14ac:dyDescent="0.25"/>
  <cols>
    <col min="10" max="10" width="12.42578125" customWidth="1"/>
    <col min="11" max="11" width="14.28515625" bestFit="1" customWidth="1"/>
  </cols>
  <sheetData>
    <row r="2" spans="1:11" x14ac:dyDescent="0.25">
      <c r="A2" s="96" t="s">
        <v>54</v>
      </c>
      <c r="B2" s="97"/>
      <c r="C2" s="97"/>
      <c r="D2" s="97"/>
      <c r="E2" s="97"/>
      <c r="F2" s="97"/>
      <c r="G2" s="97"/>
      <c r="H2" s="97"/>
      <c r="I2" s="97"/>
      <c r="J2" s="98"/>
    </row>
    <row r="3" spans="1:11" x14ac:dyDescent="0.25">
      <c r="A3" s="99" t="s">
        <v>55</v>
      </c>
      <c r="B3" s="99"/>
      <c r="C3" s="99"/>
      <c r="D3" s="99"/>
      <c r="E3" s="99"/>
      <c r="F3" s="100">
        <v>1470.15</v>
      </c>
      <c r="G3" s="100"/>
      <c r="H3" s="100"/>
      <c r="I3" s="100"/>
      <c r="J3" s="100"/>
    </row>
    <row r="4" spans="1:11" x14ac:dyDescent="0.25">
      <c r="A4" s="99"/>
      <c r="B4" s="99"/>
      <c r="C4" s="99"/>
      <c r="D4" s="99"/>
      <c r="E4" s="99"/>
      <c r="F4" s="18"/>
      <c r="G4" s="101"/>
      <c r="H4" s="101"/>
      <c r="I4" s="101"/>
      <c r="J4" s="101"/>
    </row>
    <row r="5" spans="1:11" x14ac:dyDescent="0.25">
      <c r="A5" s="94" t="s">
        <v>58</v>
      </c>
      <c r="B5" s="94"/>
      <c r="C5" s="94"/>
      <c r="D5" s="94"/>
      <c r="E5" s="94"/>
      <c r="F5" s="94"/>
      <c r="G5" s="94"/>
      <c r="H5" s="94"/>
      <c r="I5" s="94"/>
      <c r="J5" s="25" t="s">
        <v>32</v>
      </c>
      <c r="K5" s="34" t="s">
        <v>96</v>
      </c>
    </row>
    <row r="6" spans="1:11" x14ac:dyDescent="0.25">
      <c r="A6" s="15">
        <v>1</v>
      </c>
      <c r="B6" s="85" t="s">
        <v>33</v>
      </c>
      <c r="C6" s="86"/>
      <c r="D6" s="86"/>
      <c r="E6" s="86"/>
      <c r="F6" s="86"/>
      <c r="G6" s="86"/>
      <c r="H6" s="86"/>
      <c r="I6" s="87"/>
      <c r="J6" s="35">
        <v>0.2</v>
      </c>
      <c r="K6" s="37">
        <f>F3*J6</f>
        <v>294.03000000000003</v>
      </c>
    </row>
    <row r="7" spans="1:11" x14ac:dyDescent="0.25">
      <c r="A7" s="15">
        <v>2</v>
      </c>
      <c r="B7" s="85" t="s">
        <v>34</v>
      </c>
      <c r="C7" s="86"/>
      <c r="D7" s="86"/>
      <c r="E7" s="86"/>
      <c r="F7" s="86"/>
      <c r="G7" s="86"/>
      <c r="H7" s="86"/>
      <c r="I7" s="87"/>
      <c r="J7" s="35">
        <v>0</v>
      </c>
      <c r="K7" s="37">
        <f>F3*J7</f>
        <v>0</v>
      </c>
    </row>
    <row r="8" spans="1:11" x14ac:dyDescent="0.25">
      <c r="A8" s="15">
        <v>3</v>
      </c>
      <c r="B8" s="85" t="s">
        <v>35</v>
      </c>
      <c r="C8" s="86"/>
      <c r="D8" s="86"/>
      <c r="E8" s="86"/>
      <c r="F8" s="86"/>
      <c r="G8" s="86"/>
      <c r="H8" s="86"/>
      <c r="I8" s="87"/>
      <c r="J8" s="35">
        <v>0</v>
      </c>
      <c r="K8" s="37">
        <f>F3*J8</f>
        <v>0</v>
      </c>
    </row>
    <row r="9" spans="1:11" x14ac:dyDescent="0.25">
      <c r="A9" s="15">
        <v>4</v>
      </c>
      <c r="B9" s="85" t="s">
        <v>36</v>
      </c>
      <c r="C9" s="86"/>
      <c r="D9" s="86"/>
      <c r="E9" s="86"/>
      <c r="F9" s="86"/>
      <c r="G9" s="86"/>
      <c r="H9" s="86"/>
      <c r="I9" s="87"/>
      <c r="J9" s="35">
        <v>0</v>
      </c>
      <c r="K9" s="37">
        <f>J9*F3</f>
        <v>0</v>
      </c>
    </row>
    <row r="10" spans="1:11" x14ac:dyDescent="0.25">
      <c r="A10" s="15">
        <v>5</v>
      </c>
      <c r="B10" s="85" t="s">
        <v>37</v>
      </c>
      <c r="C10" s="86"/>
      <c r="D10" s="86"/>
      <c r="E10" s="86"/>
      <c r="F10" s="86"/>
      <c r="G10" s="86"/>
      <c r="H10" s="86"/>
      <c r="I10" s="87"/>
      <c r="J10" s="35">
        <v>0</v>
      </c>
      <c r="K10" s="37">
        <f>J10*F3</f>
        <v>0</v>
      </c>
    </row>
    <row r="11" spans="1:11" x14ac:dyDescent="0.25">
      <c r="A11" s="15">
        <v>6</v>
      </c>
      <c r="B11" s="85" t="s">
        <v>38</v>
      </c>
      <c r="C11" s="86"/>
      <c r="D11" s="86"/>
      <c r="E11" s="86"/>
      <c r="F11" s="86"/>
      <c r="G11" s="86"/>
      <c r="H11" s="86"/>
      <c r="I11" s="87"/>
      <c r="J11" s="35">
        <v>0.08</v>
      </c>
      <c r="K11" s="37">
        <f>J11*F3</f>
        <v>117.61200000000001</v>
      </c>
    </row>
    <row r="12" spans="1:11" x14ac:dyDescent="0.25">
      <c r="A12" s="15">
        <v>7</v>
      </c>
      <c r="B12" s="85" t="s">
        <v>39</v>
      </c>
      <c r="C12" s="86"/>
      <c r="D12" s="86"/>
      <c r="E12" s="86"/>
      <c r="F12" s="86"/>
      <c r="G12" s="86"/>
      <c r="H12" s="86"/>
      <c r="I12" s="87"/>
      <c r="J12" s="35">
        <v>0</v>
      </c>
      <c r="K12" s="37">
        <f>J12*F3</f>
        <v>0</v>
      </c>
    </row>
    <row r="13" spans="1:11" x14ac:dyDescent="0.25">
      <c r="A13" s="15">
        <v>8</v>
      </c>
      <c r="B13" s="85" t="s">
        <v>40</v>
      </c>
      <c r="C13" s="86"/>
      <c r="D13" s="86"/>
      <c r="E13" s="86"/>
      <c r="F13" s="86"/>
      <c r="G13" s="86"/>
      <c r="H13" s="86"/>
      <c r="I13" s="87"/>
      <c r="J13" s="35">
        <v>0</v>
      </c>
      <c r="K13" s="37">
        <f>J13*F3</f>
        <v>0</v>
      </c>
    </row>
    <row r="14" spans="1:11" x14ac:dyDescent="0.25">
      <c r="A14" s="88" t="s">
        <v>95</v>
      </c>
      <c r="B14" s="89"/>
      <c r="C14" s="89"/>
      <c r="D14" s="89"/>
      <c r="E14" s="89"/>
      <c r="F14" s="89"/>
      <c r="G14" s="89"/>
      <c r="H14" s="89"/>
      <c r="I14" s="90"/>
      <c r="J14" s="36">
        <f>SUM(J6:J13)</f>
        <v>0.28000000000000003</v>
      </c>
      <c r="K14" s="37">
        <f>SUM(K6:K13)</f>
        <v>411.64200000000005</v>
      </c>
    </row>
    <row r="16" spans="1:11" x14ac:dyDescent="0.25">
      <c r="A16" s="94" t="s">
        <v>59</v>
      </c>
      <c r="B16" s="94"/>
      <c r="C16" s="94"/>
      <c r="D16" s="94"/>
      <c r="E16" s="94"/>
      <c r="F16" s="94"/>
      <c r="G16" s="94"/>
      <c r="H16" s="94"/>
      <c r="I16" s="94"/>
      <c r="J16" s="95"/>
      <c r="K16" s="29" t="s">
        <v>97</v>
      </c>
    </row>
    <row r="17" spans="1:11" x14ac:dyDescent="0.25">
      <c r="A17" s="15">
        <v>1</v>
      </c>
      <c r="B17" s="85" t="s">
        <v>46</v>
      </c>
      <c r="C17" s="86"/>
      <c r="D17" s="86"/>
      <c r="E17" s="86"/>
      <c r="F17" s="86"/>
      <c r="G17" s="86"/>
      <c r="H17" s="86"/>
      <c r="I17" s="87"/>
      <c r="J17" s="38">
        <v>9.2999999999999992E-3</v>
      </c>
      <c r="K17" s="40">
        <f>J17*F3</f>
        <v>13.672395</v>
      </c>
    </row>
    <row r="18" spans="1:11" x14ac:dyDescent="0.25">
      <c r="A18" s="15">
        <v>2</v>
      </c>
      <c r="B18" s="85" t="s">
        <v>60</v>
      </c>
      <c r="C18" s="86"/>
      <c r="D18" s="86"/>
      <c r="E18" s="86"/>
      <c r="F18" s="86"/>
      <c r="G18" s="86"/>
      <c r="H18" s="86"/>
      <c r="I18" s="87"/>
      <c r="J18" s="38">
        <v>2.7999999999999998E-4</v>
      </c>
      <c r="K18" s="40">
        <f>J18*F3</f>
        <v>0.41164200000000001</v>
      </c>
    </row>
    <row r="19" spans="1:11" x14ac:dyDescent="0.25">
      <c r="A19" s="15">
        <v>3</v>
      </c>
      <c r="B19" s="85" t="s">
        <v>61</v>
      </c>
      <c r="C19" s="86"/>
      <c r="D19" s="86"/>
      <c r="E19" s="86"/>
      <c r="F19" s="86"/>
      <c r="G19" s="86"/>
      <c r="H19" s="86"/>
      <c r="I19" s="87"/>
      <c r="J19" s="38">
        <v>5.1000000000000004E-3</v>
      </c>
      <c r="K19" s="40">
        <f>J19*F3</f>
        <v>7.4977650000000011</v>
      </c>
    </row>
    <row r="20" spans="1:11" x14ac:dyDescent="0.25">
      <c r="A20" s="15">
        <v>4</v>
      </c>
      <c r="B20" s="85" t="s">
        <v>62</v>
      </c>
      <c r="C20" s="86"/>
      <c r="D20" s="86"/>
      <c r="E20" s="86"/>
      <c r="F20" s="86"/>
      <c r="G20" s="86"/>
      <c r="H20" s="86"/>
      <c r="I20" s="87"/>
      <c r="J20" s="38">
        <v>5.9999999999999995E-4</v>
      </c>
      <c r="K20" s="40">
        <f>J20*F3</f>
        <v>0.88208999999999993</v>
      </c>
    </row>
    <row r="21" spans="1:11" x14ac:dyDescent="0.25">
      <c r="A21" s="15">
        <v>5</v>
      </c>
      <c r="B21" s="85" t="s">
        <v>47</v>
      </c>
      <c r="C21" s="86"/>
      <c r="D21" s="86"/>
      <c r="E21" s="86"/>
      <c r="F21" s="86"/>
      <c r="G21" s="86"/>
      <c r="H21" s="86"/>
      <c r="I21" s="87"/>
      <c r="J21" s="38">
        <v>1.85E-4</v>
      </c>
      <c r="K21" s="40">
        <f>J21*F3</f>
        <v>0.27197775000000002</v>
      </c>
    </row>
    <row r="22" spans="1:11" x14ac:dyDescent="0.25">
      <c r="A22" s="15">
        <v>6</v>
      </c>
      <c r="B22" s="85" t="s">
        <v>63</v>
      </c>
      <c r="C22" s="86"/>
      <c r="D22" s="86"/>
      <c r="E22" s="86"/>
      <c r="F22" s="86"/>
      <c r="G22" s="86"/>
      <c r="H22" s="86"/>
      <c r="I22" s="87"/>
      <c r="J22" s="38">
        <v>1.17E-4</v>
      </c>
      <c r="K22" s="40">
        <f>J22*F3</f>
        <v>0.17200755000000001</v>
      </c>
    </row>
    <row r="23" spans="1:11" x14ac:dyDescent="0.25">
      <c r="A23" s="88" t="s">
        <v>94</v>
      </c>
      <c r="B23" s="89"/>
      <c r="C23" s="89"/>
      <c r="D23" s="89"/>
      <c r="E23" s="89"/>
      <c r="F23" s="89"/>
      <c r="G23" s="89"/>
      <c r="H23" s="89"/>
      <c r="I23" s="90"/>
      <c r="J23" s="36">
        <f>SUM(J17:J22)</f>
        <v>1.5582E-2</v>
      </c>
      <c r="K23" s="37">
        <f>SUM(K17:K22)</f>
        <v>22.907877300000006</v>
      </c>
    </row>
    <row r="24" spans="1:1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6"/>
    </row>
    <row r="27" spans="1:11" x14ac:dyDescent="0.25">
      <c r="A27" s="94" t="s">
        <v>64</v>
      </c>
      <c r="B27" s="94"/>
      <c r="C27" s="94"/>
      <c r="D27" s="94"/>
      <c r="E27" s="94"/>
      <c r="F27" s="94"/>
      <c r="G27" s="94"/>
      <c r="H27" s="94"/>
      <c r="I27" s="94"/>
      <c r="J27" s="95"/>
      <c r="K27" s="29" t="s">
        <v>97</v>
      </c>
    </row>
    <row r="28" spans="1:11" x14ac:dyDescent="0.25">
      <c r="A28" s="15">
        <v>2</v>
      </c>
      <c r="B28" s="85" t="s">
        <v>44</v>
      </c>
      <c r="C28" s="86"/>
      <c r="D28" s="86"/>
      <c r="E28" s="86"/>
      <c r="F28" s="86"/>
      <c r="G28" s="86"/>
      <c r="H28" s="86"/>
      <c r="I28" s="87"/>
      <c r="J28" s="35">
        <v>2.1770000000000001E-2</v>
      </c>
      <c r="K28" s="37">
        <f>J28*F3</f>
        <v>32.005165500000004</v>
      </c>
    </row>
    <row r="29" spans="1:11" x14ac:dyDescent="0.25">
      <c r="A29" s="15">
        <v>3</v>
      </c>
      <c r="B29" s="85" t="s">
        <v>45</v>
      </c>
      <c r="C29" s="86"/>
      <c r="D29" s="86"/>
      <c r="E29" s="86"/>
      <c r="F29" s="86"/>
      <c r="G29" s="86"/>
      <c r="H29" s="86"/>
      <c r="I29" s="87"/>
      <c r="J29" s="35">
        <v>9.2999999999999992E-3</v>
      </c>
      <c r="K29" s="37">
        <f>J29*F3</f>
        <v>13.672395</v>
      </c>
    </row>
    <row r="30" spans="1:11" x14ac:dyDescent="0.25">
      <c r="A30" s="88" t="s">
        <v>93</v>
      </c>
      <c r="B30" s="89"/>
      <c r="C30" s="89"/>
      <c r="D30" s="89"/>
      <c r="E30" s="89"/>
      <c r="F30" s="89"/>
      <c r="G30" s="89"/>
      <c r="H30" s="89"/>
      <c r="I30" s="90"/>
      <c r="J30" s="36">
        <f>SUM(J28:J29)</f>
        <v>3.107E-2</v>
      </c>
      <c r="K30" s="37">
        <f>SUM(K28:K29)</f>
        <v>45.677560500000006</v>
      </c>
    </row>
    <row r="32" spans="1:11" x14ac:dyDescent="0.25">
      <c r="A32" s="94" t="s">
        <v>65</v>
      </c>
      <c r="B32" s="94"/>
      <c r="C32" s="94"/>
      <c r="D32" s="94"/>
      <c r="E32" s="94"/>
      <c r="F32" s="94"/>
      <c r="G32" s="94"/>
      <c r="H32" s="94"/>
      <c r="I32" s="94"/>
      <c r="J32" s="95"/>
      <c r="K32" s="29" t="s">
        <v>97</v>
      </c>
    </row>
    <row r="33" spans="1:11" x14ac:dyDescent="0.25">
      <c r="A33" s="15">
        <v>1</v>
      </c>
      <c r="B33" s="85" t="s">
        <v>41</v>
      </c>
      <c r="C33" s="86"/>
      <c r="D33" s="86"/>
      <c r="E33" s="86"/>
      <c r="F33" s="86"/>
      <c r="G33" s="86"/>
      <c r="H33" s="86"/>
      <c r="I33" s="87"/>
      <c r="J33" s="38">
        <v>3.1199999999999999E-3</v>
      </c>
      <c r="K33" s="39">
        <f>J33*F3</f>
        <v>4.5868679999999999</v>
      </c>
    </row>
    <row r="34" spans="1:11" x14ac:dyDescent="0.25">
      <c r="A34" s="15">
        <v>2</v>
      </c>
      <c r="B34" s="85" t="s">
        <v>42</v>
      </c>
      <c r="C34" s="86"/>
      <c r="D34" s="86"/>
      <c r="E34" s="86"/>
      <c r="F34" s="86"/>
      <c r="G34" s="86"/>
      <c r="H34" s="86"/>
      <c r="I34" s="87"/>
      <c r="J34" s="38">
        <v>1.7700000000000001E-3</v>
      </c>
      <c r="K34" s="39">
        <f>J34*F3</f>
        <v>2.6021655000000004</v>
      </c>
    </row>
    <row r="35" spans="1:11" x14ac:dyDescent="0.25">
      <c r="A35" s="15">
        <v>3</v>
      </c>
      <c r="B35" s="85" t="s">
        <v>68</v>
      </c>
      <c r="C35" s="86"/>
      <c r="D35" s="86"/>
      <c r="E35" s="86"/>
      <c r="F35" s="86"/>
      <c r="G35" s="86"/>
      <c r="H35" s="86"/>
      <c r="I35" s="87"/>
      <c r="J35" s="38">
        <v>8.3799999999999999E-4</v>
      </c>
      <c r="K35" s="39">
        <f>J35*F3</f>
        <v>1.2319857000000001</v>
      </c>
    </row>
    <row r="36" spans="1:11" x14ac:dyDescent="0.25">
      <c r="A36" s="15">
        <v>4</v>
      </c>
      <c r="B36" s="85" t="s">
        <v>66</v>
      </c>
      <c r="C36" s="86"/>
      <c r="D36" s="86"/>
      <c r="E36" s="86"/>
      <c r="F36" s="86"/>
      <c r="G36" s="86"/>
      <c r="H36" s="86"/>
      <c r="I36" s="87"/>
      <c r="J36" s="38">
        <v>5.3000000000000001E-5</v>
      </c>
      <c r="K36" s="39">
        <f>J36*F3</f>
        <v>7.791795E-2</v>
      </c>
    </row>
    <row r="37" spans="1:11" x14ac:dyDescent="0.25">
      <c r="A37" s="15">
        <v>5</v>
      </c>
      <c r="B37" s="85" t="s">
        <v>67</v>
      </c>
      <c r="C37" s="86"/>
      <c r="D37" s="86"/>
      <c r="E37" s="86"/>
      <c r="F37" s="86"/>
      <c r="G37" s="86"/>
      <c r="H37" s="86"/>
      <c r="I37" s="87"/>
      <c r="J37" s="38">
        <f>ROUND(J36*$J$23,4)</f>
        <v>0</v>
      </c>
      <c r="K37" s="39">
        <f>J37*F3</f>
        <v>0</v>
      </c>
    </row>
    <row r="38" spans="1:11" x14ac:dyDescent="0.25">
      <c r="A38" s="88" t="s">
        <v>92</v>
      </c>
      <c r="B38" s="89"/>
      <c r="C38" s="89"/>
      <c r="D38" s="89"/>
      <c r="E38" s="89"/>
      <c r="F38" s="89"/>
      <c r="G38" s="89"/>
      <c r="H38" s="89"/>
      <c r="I38" s="90"/>
      <c r="J38" s="36">
        <f>SUM(J33:J37)</f>
        <v>5.7810000000000005E-3</v>
      </c>
      <c r="K38" s="39">
        <f>SUM(K33:K37)</f>
        <v>8.4989371499999997</v>
      </c>
    </row>
    <row r="40" spans="1:11" x14ac:dyDescent="0.25">
      <c r="A40" s="94" t="s">
        <v>69</v>
      </c>
      <c r="B40" s="94"/>
      <c r="C40" s="94"/>
      <c r="D40" s="94"/>
      <c r="E40" s="94"/>
      <c r="F40" s="94"/>
      <c r="G40" s="94"/>
      <c r="H40" s="94"/>
      <c r="I40" s="94"/>
      <c r="J40" s="95"/>
      <c r="K40" s="29" t="s">
        <v>97</v>
      </c>
    </row>
    <row r="41" spans="1:11" x14ac:dyDescent="0.25">
      <c r="A41" s="15">
        <v>1</v>
      </c>
      <c r="B41" s="85" t="s">
        <v>70</v>
      </c>
      <c r="C41" s="86"/>
      <c r="D41" s="86"/>
      <c r="E41" s="86"/>
      <c r="F41" s="86"/>
      <c r="G41" s="86"/>
      <c r="H41" s="86"/>
      <c r="I41" s="87"/>
      <c r="J41" s="38">
        <v>5.5300000000000002E-5</v>
      </c>
      <c r="K41" s="39">
        <f>J41*F3</f>
        <v>8.1299295000000008E-2</v>
      </c>
    </row>
    <row r="42" spans="1:11" x14ac:dyDescent="0.25">
      <c r="A42" s="15">
        <v>2</v>
      </c>
      <c r="B42" s="85" t="s">
        <v>71</v>
      </c>
      <c r="C42" s="86"/>
      <c r="D42" s="86"/>
      <c r="E42" s="86"/>
      <c r="F42" s="86"/>
      <c r="G42" s="86"/>
      <c r="H42" s="86"/>
      <c r="I42" s="87"/>
      <c r="J42" s="38">
        <v>1.5E-5</v>
      </c>
      <c r="K42" s="39">
        <f>J42*F3</f>
        <v>2.2052250000000002E-2</v>
      </c>
    </row>
    <row r="43" spans="1:11" x14ac:dyDescent="0.25">
      <c r="A43" s="15">
        <v>3</v>
      </c>
      <c r="B43" s="85" t="s">
        <v>72</v>
      </c>
      <c r="C43" s="86"/>
      <c r="D43" s="86"/>
      <c r="E43" s="86"/>
      <c r="F43" s="86"/>
      <c r="G43" s="86"/>
      <c r="H43" s="86"/>
      <c r="I43" s="87"/>
      <c r="J43" s="38">
        <v>1.3029999999999999E-3</v>
      </c>
      <c r="K43" s="39">
        <f>J43*F3</f>
        <v>1.9156054499999999</v>
      </c>
    </row>
    <row r="44" spans="1:11" x14ac:dyDescent="0.25">
      <c r="A44" s="15">
        <v>4</v>
      </c>
      <c r="B44" s="85" t="s">
        <v>73</v>
      </c>
      <c r="C44" s="86"/>
      <c r="D44" s="86"/>
      <c r="E44" s="86"/>
      <c r="F44" s="86"/>
      <c r="G44" s="86"/>
      <c r="H44" s="86"/>
      <c r="I44" s="87"/>
      <c r="J44" s="38">
        <v>6.8999999999999997E-5</v>
      </c>
      <c r="K44" s="39">
        <f>J44*F3</f>
        <v>0.10144035</v>
      </c>
    </row>
    <row r="45" spans="1:11" x14ac:dyDescent="0.25">
      <c r="A45" s="15">
        <v>5</v>
      </c>
      <c r="B45" s="85" t="s">
        <v>74</v>
      </c>
      <c r="C45" s="86"/>
      <c r="D45" s="86"/>
      <c r="E45" s="86"/>
      <c r="F45" s="86"/>
      <c r="G45" s="86"/>
      <c r="H45" s="86"/>
      <c r="I45" s="87"/>
      <c r="J45" s="38">
        <v>2.8899999999999998E-4</v>
      </c>
      <c r="K45" s="39">
        <f>J45*F3</f>
        <v>0.42487334999999998</v>
      </c>
    </row>
    <row r="46" spans="1:11" x14ac:dyDescent="0.25">
      <c r="A46" s="88" t="s">
        <v>91</v>
      </c>
      <c r="B46" s="89"/>
      <c r="C46" s="89"/>
      <c r="D46" s="89"/>
      <c r="E46" s="89"/>
      <c r="F46" s="89"/>
      <c r="G46" s="89"/>
      <c r="H46" s="89"/>
      <c r="I46" s="90"/>
      <c r="J46" s="36">
        <f>SUM(J41:J45)</f>
        <v>1.7312999999999999E-3</v>
      </c>
      <c r="K46" s="39">
        <f>SUM(K41:K45)</f>
        <v>2.5452706949999997</v>
      </c>
    </row>
    <row r="48" spans="1:11" x14ac:dyDescent="0.25">
      <c r="A48" s="95" t="s">
        <v>82</v>
      </c>
      <c r="B48" s="106"/>
      <c r="C48" s="106"/>
      <c r="D48" s="106"/>
      <c r="E48" s="106"/>
      <c r="F48" s="106"/>
      <c r="G48" s="106"/>
      <c r="H48" s="106"/>
      <c r="I48" s="106"/>
      <c r="J48" s="106"/>
      <c r="K48" s="29" t="s">
        <v>97</v>
      </c>
    </row>
    <row r="49" spans="1:12" x14ac:dyDescent="0.25">
      <c r="A49" s="15">
        <v>1</v>
      </c>
      <c r="B49" s="103" t="s">
        <v>53</v>
      </c>
      <c r="C49" s="104"/>
      <c r="D49" s="104"/>
      <c r="E49" s="105"/>
      <c r="F49" s="17" t="s">
        <v>98</v>
      </c>
      <c r="G49" s="19">
        <v>4.05</v>
      </c>
      <c r="H49" s="17" t="s">
        <v>48</v>
      </c>
      <c r="I49" s="19"/>
      <c r="J49" s="41">
        <f>6%*F3</f>
        <v>88.209000000000003</v>
      </c>
      <c r="K49" s="40">
        <f>(G49*2*20)-J49</f>
        <v>73.790999999999997</v>
      </c>
    </row>
    <row r="50" spans="1:12" x14ac:dyDescent="0.25">
      <c r="A50" s="15">
        <v>2</v>
      </c>
      <c r="B50" s="103" t="s">
        <v>49</v>
      </c>
      <c r="C50" s="104"/>
      <c r="D50" s="104"/>
      <c r="E50" s="104"/>
      <c r="F50" s="104"/>
      <c r="G50" s="104"/>
      <c r="H50" s="104"/>
      <c r="I50" s="105"/>
      <c r="J50" s="42"/>
      <c r="K50" s="40"/>
    </row>
    <row r="51" spans="1:12" x14ac:dyDescent="0.25">
      <c r="A51" s="15">
        <v>4</v>
      </c>
      <c r="B51" s="103" t="s">
        <v>50</v>
      </c>
      <c r="C51" s="104"/>
      <c r="D51" s="104"/>
      <c r="E51" s="104"/>
      <c r="F51" s="104"/>
      <c r="G51" s="104"/>
      <c r="H51" s="104"/>
      <c r="I51" s="105"/>
      <c r="J51" s="42"/>
      <c r="K51" s="40"/>
    </row>
    <row r="52" spans="1:12" x14ac:dyDescent="0.25">
      <c r="A52" s="15">
        <v>5</v>
      </c>
      <c r="B52" s="110" t="s">
        <v>51</v>
      </c>
      <c r="C52" s="111"/>
      <c r="D52" s="111"/>
      <c r="E52" s="112"/>
      <c r="F52" s="27" t="s">
        <v>52</v>
      </c>
      <c r="G52" s="28">
        <v>19.010000000000002</v>
      </c>
      <c r="H52" s="27" t="s">
        <v>48</v>
      </c>
      <c r="I52" s="28"/>
      <c r="J52" s="49">
        <v>0.2</v>
      </c>
      <c r="K52" s="40">
        <f>G52*20-L52</f>
        <v>304.16000000000003</v>
      </c>
      <c r="L52">
        <f>380.2*20%</f>
        <v>76.040000000000006</v>
      </c>
    </row>
    <row r="53" spans="1:12" x14ac:dyDescent="0.25">
      <c r="A53" s="26">
        <v>6</v>
      </c>
      <c r="B53" s="113" t="s">
        <v>56</v>
      </c>
      <c r="C53" s="114"/>
      <c r="D53" s="114"/>
      <c r="E53" s="114"/>
      <c r="F53" s="114"/>
      <c r="G53" s="114"/>
      <c r="H53" s="114"/>
      <c r="I53" s="115"/>
      <c r="J53" s="43"/>
      <c r="K53" s="40">
        <v>4.99</v>
      </c>
    </row>
    <row r="54" spans="1:12" x14ac:dyDescent="0.25">
      <c r="A54" s="26">
        <v>7</v>
      </c>
      <c r="B54" s="107" t="s">
        <v>57</v>
      </c>
      <c r="C54" s="108"/>
      <c r="D54" s="108"/>
      <c r="E54" s="108"/>
      <c r="F54" s="108"/>
      <c r="G54" s="108"/>
      <c r="H54" s="108"/>
      <c r="I54" s="109"/>
      <c r="J54" s="44"/>
      <c r="K54" s="37"/>
    </row>
    <row r="55" spans="1:12" x14ac:dyDescent="0.25">
      <c r="A55" s="33"/>
      <c r="B55" s="116" t="s">
        <v>90</v>
      </c>
      <c r="C55" s="117"/>
      <c r="D55" s="117"/>
      <c r="E55" s="117"/>
      <c r="F55" s="117"/>
      <c r="G55" s="117"/>
      <c r="H55" s="117"/>
      <c r="I55" s="118"/>
      <c r="J55" s="29"/>
      <c r="K55" s="37">
        <f>SUM(K49:K54)</f>
        <v>382.94100000000003</v>
      </c>
    </row>
    <row r="56" spans="1:12" x14ac:dyDescent="0.25">
      <c r="A56" s="30"/>
      <c r="B56" s="31"/>
      <c r="C56" s="31"/>
      <c r="D56" s="31"/>
      <c r="E56" s="31"/>
      <c r="F56" s="31"/>
      <c r="G56" s="31"/>
      <c r="H56" s="31"/>
      <c r="I56" s="31"/>
      <c r="J56" s="32"/>
    </row>
    <row r="57" spans="1:12" x14ac:dyDescent="0.25">
      <c r="A57" s="30"/>
      <c r="B57" s="31"/>
      <c r="C57" s="31"/>
      <c r="D57" s="31"/>
      <c r="E57" s="31"/>
      <c r="F57" s="31"/>
      <c r="G57" s="31"/>
      <c r="H57" s="31"/>
      <c r="I57" s="31"/>
      <c r="J57" s="32"/>
    </row>
    <row r="59" spans="1:12" x14ac:dyDescent="0.25">
      <c r="A59" s="94" t="s">
        <v>75</v>
      </c>
      <c r="B59" s="94"/>
      <c r="C59" s="94"/>
      <c r="D59" s="94"/>
      <c r="E59" s="94"/>
      <c r="F59" s="94"/>
      <c r="G59" s="94"/>
      <c r="H59" s="94"/>
      <c r="I59" s="94"/>
      <c r="J59" s="94"/>
    </row>
    <row r="60" spans="1:12" x14ac:dyDescent="0.25">
      <c r="A60" s="14">
        <v>1</v>
      </c>
      <c r="B60" s="79" t="s">
        <v>43</v>
      </c>
      <c r="C60" s="80"/>
      <c r="D60" s="80"/>
      <c r="E60" s="80"/>
      <c r="F60" s="80"/>
      <c r="G60" s="80"/>
      <c r="H60" s="80"/>
      <c r="I60" s="81"/>
      <c r="J60" s="45">
        <f>F3</f>
        <v>1470.15</v>
      </c>
    </row>
    <row r="61" spans="1:12" x14ac:dyDescent="0.25">
      <c r="A61" s="15">
        <v>1</v>
      </c>
      <c r="B61" s="85" t="s">
        <v>76</v>
      </c>
      <c r="C61" s="86"/>
      <c r="D61" s="86"/>
      <c r="E61" s="86"/>
      <c r="F61" s="86"/>
      <c r="G61" s="86"/>
      <c r="H61" s="86"/>
      <c r="I61" s="87"/>
      <c r="J61" s="46">
        <f>K14</f>
        <v>411.64200000000005</v>
      </c>
    </row>
    <row r="62" spans="1:12" x14ac:dyDescent="0.25">
      <c r="A62" s="15">
        <v>2</v>
      </c>
      <c r="B62" s="85" t="s">
        <v>77</v>
      </c>
      <c r="C62" s="86"/>
      <c r="D62" s="86"/>
      <c r="E62" s="86"/>
      <c r="F62" s="86"/>
      <c r="G62" s="86"/>
      <c r="H62" s="86"/>
      <c r="I62" s="87"/>
      <c r="J62" s="46">
        <f>K23</f>
        <v>22.907877300000006</v>
      </c>
    </row>
    <row r="63" spans="1:12" x14ac:dyDescent="0.25">
      <c r="A63" s="15">
        <v>3</v>
      </c>
      <c r="B63" s="85" t="s">
        <v>78</v>
      </c>
      <c r="C63" s="86"/>
      <c r="D63" s="86"/>
      <c r="E63" s="86"/>
      <c r="F63" s="86"/>
      <c r="G63" s="86"/>
      <c r="H63" s="86"/>
      <c r="I63" s="87"/>
      <c r="J63" s="46">
        <f>K30</f>
        <v>45.677560500000006</v>
      </c>
    </row>
    <row r="64" spans="1:12" x14ac:dyDescent="0.25">
      <c r="A64" s="15">
        <v>4</v>
      </c>
      <c r="B64" s="85" t="s">
        <v>79</v>
      </c>
      <c r="C64" s="86"/>
      <c r="D64" s="86"/>
      <c r="E64" s="86"/>
      <c r="F64" s="86"/>
      <c r="G64" s="86"/>
      <c r="H64" s="86"/>
      <c r="I64" s="87"/>
      <c r="J64" s="46">
        <f>K38</f>
        <v>8.4989371499999997</v>
      </c>
    </row>
    <row r="65" spans="1:11" x14ac:dyDescent="0.25">
      <c r="A65" s="15">
        <v>5</v>
      </c>
      <c r="B65" s="85" t="s">
        <v>80</v>
      </c>
      <c r="C65" s="86"/>
      <c r="D65" s="86"/>
      <c r="E65" s="86"/>
      <c r="F65" s="86"/>
      <c r="G65" s="86"/>
      <c r="H65" s="86"/>
      <c r="I65" s="87"/>
      <c r="J65" s="46">
        <f>K46</f>
        <v>2.5452706949999997</v>
      </c>
    </row>
    <row r="66" spans="1:11" x14ac:dyDescent="0.25">
      <c r="A66" s="15">
        <v>6</v>
      </c>
      <c r="B66" s="85" t="s">
        <v>81</v>
      </c>
      <c r="C66" s="86"/>
      <c r="D66" s="86"/>
      <c r="E66" s="86"/>
      <c r="F66" s="86"/>
      <c r="G66" s="86"/>
      <c r="H66" s="86"/>
      <c r="I66" s="87"/>
      <c r="J66" s="46">
        <f>K55</f>
        <v>382.94100000000003</v>
      </c>
    </row>
    <row r="67" spans="1:11" x14ac:dyDescent="0.25">
      <c r="A67" s="88" t="s">
        <v>89</v>
      </c>
      <c r="B67" s="89"/>
      <c r="C67" s="89"/>
      <c r="D67" s="89"/>
      <c r="E67" s="89"/>
      <c r="F67" s="89"/>
      <c r="G67" s="89"/>
      <c r="H67" s="89"/>
      <c r="I67" s="90"/>
      <c r="J67" s="47">
        <f>SUM(J60:J66)</f>
        <v>2344.3626456450002</v>
      </c>
    </row>
    <row r="69" spans="1:11" x14ac:dyDescent="0.25">
      <c r="A69" s="94" t="s">
        <v>83</v>
      </c>
      <c r="B69" s="94"/>
      <c r="C69" s="94"/>
      <c r="D69" s="94"/>
      <c r="E69" s="94"/>
      <c r="F69" s="94"/>
      <c r="G69" s="94"/>
      <c r="H69" s="94"/>
      <c r="I69" s="94"/>
      <c r="J69" s="95"/>
      <c r="K69" s="29"/>
    </row>
    <row r="70" spans="1:11" x14ac:dyDescent="0.25">
      <c r="A70" s="15">
        <v>1</v>
      </c>
      <c r="B70" s="85" t="s">
        <v>84</v>
      </c>
      <c r="C70" s="86"/>
      <c r="D70" s="86"/>
      <c r="E70" s="86"/>
      <c r="F70" s="86"/>
      <c r="G70" s="86"/>
      <c r="H70" s="86"/>
      <c r="I70" s="87"/>
      <c r="J70" s="38">
        <v>4.0000000000000001E-3</v>
      </c>
      <c r="K70" s="39">
        <f>J67*J70</f>
        <v>9.3774505825800016</v>
      </c>
    </row>
    <row r="71" spans="1:11" x14ac:dyDescent="0.25">
      <c r="A71" s="15">
        <v>2</v>
      </c>
      <c r="B71" s="85" t="s">
        <v>85</v>
      </c>
      <c r="C71" s="86"/>
      <c r="D71" s="86"/>
      <c r="E71" s="86"/>
      <c r="F71" s="86"/>
      <c r="G71" s="86"/>
      <c r="H71" s="86"/>
      <c r="I71" s="87"/>
      <c r="J71" s="38">
        <v>5.3E-3</v>
      </c>
      <c r="K71" s="39">
        <f>J67*J71</f>
        <v>12.425122021918501</v>
      </c>
    </row>
    <row r="72" spans="1:11" x14ac:dyDescent="0.25">
      <c r="A72" s="15"/>
      <c r="B72" s="85"/>
      <c r="C72" s="86"/>
      <c r="D72" s="86"/>
      <c r="E72" s="86"/>
      <c r="F72" s="86"/>
      <c r="G72" s="86"/>
      <c r="H72" s="86"/>
      <c r="I72" s="87"/>
      <c r="J72" s="38"/>
      <c r="K72" s="29"/>
    </row>
    <row r="73" spans="1:11" x14ac:dyDescent="0.25">
      <c r="A73" s="15">
        <v>4</v>
      </c>
      <c r="B73" s="85" t="s">
        <v>86</v>
      </c>
      <c r="C73" s="86"/>
      <c r="D73" s="86"/>
      <c r="E73" s="86"/>
      <c r="F73" s="86"/>
      <c r="G73" s="86"/>
      <c r="H73" s="86"/>
      <c r="I73" s="87"/>
      <c r="J73" s="38">
        <v>5.0000000000000001E-4</v>
      </c>
      <c r="K73" s="39">
        <f>J67*J73</f>
        <v>1.1721813228225002</v>
      </c>
    </row>
    <row r="74" spans="1:11" x14ac:dyDescent="0.25">
      <c r="A74" s="15"/>
      <c r="B74" s="91"/>
      <c r="C74" s="92"/>
      <c r="D74" s="92"/>
      <c r="E74" s="92"/>
      <c r="F74" s="92"/>
      <c r="G74" s="92"/>
      <c r="H74" s="92"/>
      <c r="I74" s="93"/>
      <c r="J74" s="38"/>
      <c r="K74" s="29"/>
    </row>
    <row r="75" spans="1:11" x14ac:dyDescent="0.25">
      <c r="A75" s="15"/>
      <c r="B75" s="85" t="s">
        <v>31</v>
      </c>
      <c r="C75" s="86"/>
      <c r="D75" s="86"/>
      <c r="E75" s="86"/>
      <c r="F75" s="86"/>
      <c r="G75" s="86"/>
      <c r="H75" s="86"/>
      <c r="I75" s="87"/>
      <c r="J75" s="38">
        <v>6.4999999999999997E-3</v>
      </c>
      <c r="K75" s="39">
        <f>J67*J75</f>
        <v>15.238357196692501</v>
      </c>
    </row>
    <row r="76" spans="1:11" x14ac:dyDescent="0.25">
      <c r="A76" s="15">
        <v>5</v>
      </c>
      <c r="B76" s="85" t="s">
        <v>30</v>
      </c>
      <c r="C76" s="86"/>
      <c r="D76" s="86"/>
      <c r="E76" s="86"/>
      <c r="F76" s="86"/>
      <c r="G76" s="86"/>
      <c r="H76" s="86"/>
      <c r="I76" s="87"/>
      <c r="J76" s="38">
        <v>0.03</v>
      </c>
      <c r="K76" s="39">
        <f>J76*J67</f>
        <v>70.330879369350001</v>
      </c>
    </row>
    <row r="77" spans="1:11" x14ac:dyDescent="0.25">
      <c r="A77" s="15">
        <v>6</v>
      </c>
      <c r="B77" s="85" t="s">
        <v>87</v>
      </c>
      <c r="C77" s="86"/>
      <c r="D77" s="86"/>
      <c r="E77" s="86"/>
      <c r="F77" s="86"/>
      <c r="G77" s="86"/>
      <c r="H77" s="86"/>
      <c r="I77" s="87"/>
      <c r="J77" s="38">
        <v>0.02</v>
      </c>
      <c r="K77" s="39">
        <f>J77*J67</f>
        <v>46.887252912900003</v>
      </c>
    </row>
    <row r="78" spans="1:11" x14ac:dyDescent="0.25">
      <c r="A78" s="88" t="s">
        <v>88</v>
      </c>
      <c r="B78" s="89"/>
      <c r="C78" s="89"/>
      <c r="D78" s="89"/>
      <c r="E78" s="89"/>
      <c r="F78" s="89"/>
      <c r="G78" s="89"/>
      <c r="H78" s="89"/>
      <c r="I78" s="90"/>
      <c r="J78" s="36">
        <f>SUM(J70:J77)</f>
        <v>6.6299999999999998E-2</v>
      </c>
      <c r="K78" s="40">
        <f>SUM(K70:K77)</f>
        <v>155.43124340626352</v>
      </c>
    </row>
    <row r="80" spans="1:11" x14ac:dyDescent="0.25">
      <c r="A80" s="82" t="s">
        <v>99</v>
      </c>
      <c r="B80" s="83"/>
      <c r="C80" s="83"/>
      <c r="D80" s="83"/>
      <c r="E80" s="83"/>
      <c r="F80" s="83"/>
      <c r="G80" s="83"/>
      <c r="H80" s="83"/>
      <c r="I80" s="83"/>
      <c r="J80" s="84"/>
      <c r="K80" s="37">
        <f>J67+K78</f>
        <v>2499.7938890512637</v>
      </c>
    </row>
    <row r="81" spans="1:11" x14ac:dyDescent="0.25">
      <c r="A81" s="82" t="s">
        <v>101</v>
      </c>
      <c r="B81" s="83"/>
      <c r="C81" s="83"/>
      <c r="D81" s="83"/>
      <c r="E81" s="83"/>
      <c r="F81" s="83"/>
      <c r="G81" s="83"/>
      <c r="H81" s="83"/>
      <c r="I81" s="83"/>
      <c r="J81" s="84"/>
      <c r="K81" s="37">
        <f>K80*6</f>
        <v>14998.763334307583</v>
      </c>
    </row>
    <row r="82" spans="1:11" x14ac:dyDescent="0.25">
      <c r="A82" s="82" t="s">
        <v>100</v>
      </c>
      <c r="B82" s="83"/>
      <c r="C82" s="83"/>
      <c r="D82" s="83"/>
      <c r="E82" s="83"/>
      <c r="F82" s="83"/>
      <c r="G82" s="83"/>
      <c r="H82" s="83"/>
      <c r="I82" s="83"/>
      <c r="J82" s="84"/>
      <c r="K82" s="37">
        <f>K81*30</f>
        <v>449962.90002922749</v>
      </c>
    </row>
    <row r="84" spans="1:11" x14ac:dyDescent="0.25">
      <c r="K84" s="48"/>
    </row>
    <row r="85" spans="1:11" x14ac:dyDescent="0.25">
      <c r="K85" s="48"/>
    </row>
    <row r="86" spans="1:11" x14ac:dyDescent="0.25">
      <c r="K86" s="48"/>
    </row>
  </sheetData>
  <mergeCells count="72">
    <mergeCell ref="A59:J59"/>
    <mergeCell ref="B55:I55"/>
    <mergeCell ref="B54:I54"/>
    <mergeCell ref="B50:I50"/>
    <mergeCell ref="B51:I51"/>
    <mergeCell ref="B52:E52"/>
    <mergeCell ref="B53:I53"/>
    <mergeCell ref="B49:E49"/>
    <mergeCell ref="A32:J32"/>
    <mergeCell ref="B33:I33"/>
    <mergeCell ref="B34:I34"/>
    <mergeCell ref="B35:I35"/>
    <mergeCell ref="B36:I36"/>
    <mergeCell ref="B37:I37"/>
    <mergeCell ref="B45:I45"/>
    <mergeCell ref="A46:I46"/>
    <mergeCell ref="B41:I41"/>
    <mergeCell ref="B42:I42"/>
    <mergeCell ref="B43:I43"/>
    <mergeCell ref="B44:I44"/>
    <mergeCell ref="A38:I38"/>
    <mergeCell ref="A40:J40"/>
    <mergeCell ref="A48:J48"/>
    <mergeCell ref="A25:I25"/>
    <mergeCell ref="A27:J27"/>
    <mergeCell ref="B28:I28"/>
    <mergeCell ref="B29:I29"/>
    <mergeCell ref="A30:I30"/>
    <mergeCell ref="A23:I23"/>
    <mergeCell ref="B11:I11"/>
    <mergeCell ref="B12:I12"/>
    <mergeCell ref="B13:I13"/>
    <mergeCell ref="A14:I14"/>
    <mergeCell ref="A16:J16"/>
    <mergeCell ref="B17:I17"/>
    <mergeCell ref="B18:I18"/>
    <mergeCell ref="B19:I19"/>
    <mergeCell ref="B20:I20"/>
    <mergeCell ref="B21:I21"/>
    <mergeCell ref="B22:I22"/>
    <mergeCell ref="A2:J2"/>
    <mergeCell ref="B10:I10"/>
    <mergeCell ref="A3:E3"/>
    <mergeCell ref="F3:J3"/>
    <mergeCell ref="A4:E4"/>
    <mergeCell ref="G4:J4"/>
    <mergeCell ref="A5:I5"/>
    <mergeCell ref="B6:I6"/>
    <mergeCell ref="B7:I7"/>
    <mergeCell ref="B8:I8"/>
    <mergeCell ref="B9:I9"/>
    <mergeCell ref="B61:I61"/>
    <mergeCell ref="B62:I62"/>
    <mergeCell ref="B63:I63"/>
    <mergeCell ref="B64:I64"/>
    <mergeCell ref="B66:I66"/>
    <mergeCell ref="B60:I60"/>
    <mergeCell ref="A80:J80"/>
    <mergeCell ref="A81:J81"/>
    <mergeCell ref="A82:J82"/>
    <mergeCell ref="B72:I72"/>
    <mergeCell ref="B73:I73"/>
    <mergeCell ref="B76:I76"/>
    <mergeCell ref="B77:I77"/>
    <mergeCell ref="A78:I78"/>
    <mergeCell ref="B75:I75"/>
    <mergeCell ref="B74:I74"/>
    <mergeCell ref="A67:I67"/>
    <mergeCell ref="B65:I65"/>
    <mergeCell ref="A69:J69"/>
    <mergeCell ref="B70:I70"/>
    <mergeCell ref="B71:I71"/>
  </mergeCells>
  <conditionalFormatting sqref="F3:F4">
    <cfRule type="cellIs" dxfId="5" priority="8" operator="greaterThan">
      <formula>0</formula>
    </cfRule>
  </conditionalFormatting>
  <conditionalFormatting sqref="G49 J51">
    <cfRule type="cellIs" dxfId="4" priority="2" operator="greaterThan">
      <formula>0</formula>
    </cfRule>
  </conditionalFormatting>
  <conditionalFormatting sqref="G52">
    <cfRule type="cellIs" dxfId="3" priority="4" operator="greaterThan">
      <formula>0</formula>
    </cfRule>
  </conditionalFormatting>
  <conditionalFormatting sqref="I49">
    <cfRule type="cellIs" dxfId="2" priority="1" operator="greaterThan">
      <formula>0</formula>
    </cfRule>
  </conditionalFormatting>
  <conditionalFormatting sqref="I52">
    <cfRule type="cellIs" dxfId="1" priority="3" operator="greaterThan">
      <formula>0</formula>
    </cfRule>
  </conditionalFormatting>
  <conditionalFormatting sqref="J50">
    <cfRule type="cellIs" dxfId="0" priority="7" operator="greaterThan">
      <formula>0</formula>
    </cfRule>
  </conditionalFormatting>
  <dataValidations count="2">
    <dataValidation operator="greaterThanOrEqual" allowBlank="1" showInputMessage="1" showErrorMessage="1" sqref="G4" xr:uid="{EB5A90C8-C91E-409A-85C1-0C6530DAC861}"/>
    <dataValidation type="decimal" operator="greaterThanOrEqual" allowBlank="1" showInputMessage="1" showErrorMessage="1" sqref="F3:F4" xr:uid="{894F1A50-CD07-498E-95F4-A91477EFFF24}">
      <formula1>0</formula1>
    </dataValidation>
  </dataValidations>
  <pageMargins left="0.511811024" right="0.511811024" top="0.78740157499999996" bottom="0.78740157499999996" header="0.31496062000000002" footer="0.31496062000000002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2080A85514DACECD75F97A891F7" ma:contentTypeVersion="3" ma:contentTypeDescription="Crie um novo documento." ma:contentTypeScope="" ma:versionID="8c47bf1ce4c1d7f03ae9f5bea554681d">
  <xsd:schema xmlns:xsd="http://www.w3.org/2001/XMLSchema" xmlns:xs="http://www.w3.org/2001/XMLSchema" xmlns:p="http://schemas.microsoft.com/office/2006/metadata/properties" xmlns:ns2="b7d5cd00-152d-49e0-b921-55982667caa0" targetNamespace="http://schemas.microsoft.com/office/2006/metadata/properties" ma:root="true" ma:fieldsID="e3b304606d52061a254f306fea337727" ns2:_="">
    <xsd:import namespace="b7d5cd00-152d-49e0-b921-55982667c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5cd00-152d-49e0-b921-55982667ca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8F6680-593B-42D5-B1D2-58764890C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d5cd00-152d-49e0-b921-55982667ca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BB24C4-9B22-4F96-9A6D-EDE529FBF5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1877D3-443A-44B7-9455-6EFE234A84FF}">
  <ds:schemaRefs>
    <ds:schemaRef ds:uri="6b7c8730-a88d-4646-adae-a7acf4fe76d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5a0eb21-4c73-484f-900e-07f062c0886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2394a398-d666-4b03-95e5-f25ddeadb0ce"/>
    <ds:schemaRef ds:uri="61d53272-842b-45d3-bf59-100e224a28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Dados Cadastrais</vt:lpstr>
      <vt:lpstr>TELEATENDIMENTO</vt:lpstr>
      <vt:lpstr>'Dados Cadastrais'!Area_de_impressao</vt:lpstr>
      <vt:lpstr>TELEATENDIMENTO!Area_de_impressao</vt:lpstr>
    </vt:vector>
  </TitlesOfParts>
  <Manager/>
  <Company>Tribunal de Justiça do Estado de São Paulo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imgaem</dc:creator>
  <cp:keywords/>
  <dc:description/>
  <cp:lastModifiedBy>Administrador</cp:lastModifiedBy>
  <cp:revision/>
  <cp:lastPrinted>2023-08-31T15:22:49Z</cp:lastPrinted>
  <dcterms:created xsi:type="dcterms:W3CDTF">2016-04-25T14:08:48Z</dcterms:created>
  <dcterms:modified xsi:type="dcterms:W3CDTF">2023-08-31T15:23:41Z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0x0101006AACC2809D345E438F7C4FB66EF27D73</vt:lpwstr>
  </property>
  <property fmtid="{D5CDD505-2E9C-101B-9397-08002B2CF9AE}" pid="3" name="WorkbookGuid">
    <vt:lpwstr>2271443d-021a-4059-a5f4-c381df56440e</vt:lpwstr>
  </property>
  <property fmtid="{D5CDD505-2E9C-101B-9397-08002B2CF9AE}" pid="4" name="MediaServiceImageTags">
    <vt:lpwstr/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FileLinksToFiles" visible="true"/>
      </mso:documentControls>
    </mso:qat>
  </mso:ribbon>
</mso:customUI>
</file>