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sede\ITSCS\LICITACOES\2 - AUX CC\1 - EDITAIS AUX\2023\2023.08.31 - 10h00 - DEFENSORIA PUBLICA DE SP\DOCS ENVIADOS\"/>
    </mc:Choice>
  </mc:AlternateContent>
  <xr:revisionPtr revIDLastSave="0" documentId="13_ncr:1_{5A59342B-A5F9-4F7F-8D1F-A658658FF910}" xr6:coauthVersionLast="47" xr6:coauthVersionMax="47" xr10:uidLastSave="{00000000-0000-0000-0000-000000000000}"/>
  <bookViews>
    <workbookView xWindow="20370" yWindow="-120" windowWidth="20730" windowHeight="11160" activeTab="1" xr2:uid="{00000000-000D-0000-FFFF-FFFF00000000}"/>
  </bookViews>
  <sheets>
    <sheet name="Resumo" sheetId="24" r:id="rId1"/>
    <sheet name="TELEFONISTA" sheetId="27" r:id="rId2"/>
  </sheets>
  <definedNames>
    <definedName name="_xlnm.Print_Area" localSheetId="0">Resumo!$A$1:$G$28</definedName>
    <definedName name="_xlnm.Print_Area" localSheetId="1">TELEFONISTA!#REF!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27" l="1"/>
  <c r="F84" i="27" s="1"/>
  <c r="G31" i="27"/>
  <c r="G30" i="27"/>
  <c r="F89" i="27" l="1"/>
  <c r="G78" i="27"/>
  <c r="G96" i="27" s="1"/>
  <c r="F65" i="27"/>
  <c r="F61" i="27"/>
  <c r="F46" i="27"/>
  <c r="F27" i="27"/>
  <c r="F49" i="27" s="1"/>
  <c r="F16" i="27"/>
  <c r="G10" i="27"/>
  <c r="G36" i="27"/>
  <c r="G41" i="27" s="1"/>
  <c r="F51" i="27" l="1"/>
  <c r="G46" i="27"/>
  <c r="G64" i="27"/>
  <c r="G65" i="27" s="1"/>
  <c r="G69" i="27" s="1"/>
  <c r="G14" i="27"/>
  <c r="G47" i="27"/>
  <c r="G50" i="27"/>
  <c r="G92" i="27"/>
  <c r="G15" i="27"/>
  <c r="G45" i="27"/>
  <c r="G48" i="27"/>
  <c r="G49" i="27"/>
  <c r="G51" i="27" l="1"/>
  <c r="G94" i="27" s="1"/>
  <c r="G16" i="27"/>
  <c r="G26" i="27" l="1"/>
  <c r="G22" i="27"/>
  <c r="G25" i="27"/>
  <c r="G21" i="27"/>
  <c r="G24" i="27"/>
  <c r="G20" i="27"/>
  <c r="G23" i="27"/>
  <c r="G19" i="27"/>
  <c r="G39" i="27"/>
  <c r="G27" i="27" l="1"/>
  <c r="G40" i="27" s="1"/>
  <c r="G42" i="27" s="1"/>
  <c r="G58" i="27" l="1"/>
  <c r="G57" i="27"/>
  <c r="G56" i="27"/>
  <c r="G60" i="27"/>
  <c r="G59" i="27"/>
  <c r="G55" i="27"/>
  <c r="G93" i="27"/>
  <c r="G61" i="27" l="1"/>
  <c r="G68" i="27" s="1"/>
  <c r="G70" i="27" s="1"/>
  <c r="G95" i="27" s="1"/>
  <c r="G97" i="27" s="1"/>
  <c r="G82" i="27" l="1"/>
  <c r="G83" i="27" l="1"/>
  <c r="G87" i="27" s="1"/>
  <c r="G88" i="27" l="1"/>
  <c r="G85" i="27"/>
  <c r="G86" i="27"/>
  <c r="G84" i="27" l="1"/>
  <c r="G89" i="27" s="1"/>
  <c r="G98" i="27" s="1"/>
  <c r="G99" i="27" s="1"/>
  <c r="C4" i="24" s="1"/>
  <c r="E4" i="24" s="1"/>
  <c r="E5" i="24" s="1"/>
  <c r="E11" i="24" s="1"/>
  <c r="E12" i="24" l="1"/>
</calcChain>
</file>

<file path=xl/sharedStrings.xml><?xml version="1.0" encoding="utf-8"?>
<sst xmlns="http://schemas.openxmlformats.org/spreadsheetml/2006/main" count="188" uniqueCount="123">
  <si>
    <t>PLANILHA DE CUSTOS E FORMAÇÃO DE PREÇOS</t>
  </si>
  <si>
    <t>A</t>
  </si>
  <si>
    <t>B</t>
  </si>
  <si>
    <t>C</t>
  </si>
  <si>
    <t>D</t>
  </si>
  <si>
    <t>Módulo 1 - Composição da Remuneração</t>
  </si>
  <si>
    <t>Valor(R$)</t>
  </si>
  <si>
    <t>Outros (especificar)</t>
  </si>
  <si>
    <t>%</t>
  </si>
  <si>
    <t>A.  </t>
  </si>
  <si>
    <t>INSS</t>
  </si>
  <si>
    <t>B.  </t>
  </si>
  <si>
    <t>Salário Educação</t>
  </si>
  <si>
    <t>C.  </t>
  </si>
  <si>
    <t>D.  </t>
  </si>
  <si>
    <t>E.  </t>
  </si>
  <si>
    <t>F.  </t>
  </si>
  <si>
    <t>SEBRAE</t>
  </si>
  <si>
    <t>G.  </t>
  </si>
  <si>
    <t>INCRA</t>
  </si>
  <si>
    <t>H.  </t>
  </si>
  <si>
    <t>FGTS</t>
  </si>
  <si>
    <t>Custos Indiretos</t>
  </si>
  <si>
    <t>Lucro</t>
  </si>
  <si>
    <t>E</t>
  </si>
  <si>
    <t>F</t>
  </si>
  <si>
    <t>QUADRO-RESUMO DO VALOR MENSAL DOS SERVIÇOS</t>
  </si>
  <si>
    <t>Tipo de Serviço (A)</t>
  </si>
  <si>
    <t>Valor Mensal dos Serviços</t>
  </si>
  <si>
    <t>QUADRO DEMONSTRATIVO DO VALOR GLOBAL DA PROPOSTA</t>
  </si>
  <si>
    <t>VALOR GLOBAL DA PROPOSTA</t>
  </si>
  <si>
    <t>DESCRIÇÃO</t>
  </si>
  <si>
    <t>VALOR (R$)</t>
  </si>
  <si>
    <t>Valor mensal do serviço</t>
  </si>
  <si>
    <t>Valor global da proposta
(Valor mensal do serviço multiplicado pelo número de meses do contrato).</t>
  </si>
  <si>
    <t>Valor Proposto por Empregado (B)</t>
  </si>
  <si>
    <t>Quantidade de Empregados ( C)</t>
  </si>
  <si>
    <t>Valor Total do Serviço (D) = (B x C)</t>
  </si>
  <si>
    <t>Composição da Remuneração</t>
  </si>
  <si>
    <t>A.</t>
  </si>
  <si>
    <t>Salário-Base</t>
  </si>
  <si>
    <t>B.</t>
  </si>
  <si>
    <t>Adicional de Periculosidade</t>
  </si>
  <si>
    <t>C.</t>
  </si>
  <si>
    <t>Adicional de Insalubridade</t>
  </si>
  <si>
    <t>D.</t>
  </si>
  <si>
    <t>Adicional Noturno</t>
  </si>
  <si>
    <t>E.</t>
  </si>
  <si>
    <t>Adicional de Hora Noturna Reduzida</t>
  </si>
  <si>
    <t>F.</t>
  </si>
  <si>
    <t>Total</t>
  </si>
  <si>
    <t>Módulo 2-Encargos e Benefícios Anuais, Mensais e Diários</t>
  </si>
  <si>
    <t>Submódulo 2.1 - 13º (décimo terceiro) Salário, Férias e Adicional de Férias</t>
  </si>
  <si>
    <t>2.1</t>
  </si>
  <si>
    <t>13º (décimo terceiro)Salário, Féria se Adicional de Férias</t>
  </si>
  <si>
    <t>13º (décimo terceiro) Salário</t>
  </si>
  <si>
    <t>Férias e Adicional de Férias</t>
  </si>
  <si>
    <t>Submódulo 2.2-Encargos Previdenciários (GPS), Fundo de Garantia por Tempo de Serviço (FGTS) e outras contribuições</t>
  </si>
  <si>
    <t>2.2</t>
  </si>
  <si>
    <t>GPS, FGTS e outras contribuições</t>
  </si>
  <si>
    <t>SAT</t>
  </si>
  <si>
    <t>SESC ou SESI</t>
  </si>
  <si>
    <t>SENAI-SENAC</t>
  </si>
  <si>
    <t>Submódulo 2.3-Benefícios Mensais e Diários</t>
  </si>
  <si>
    <t>2.3</t>
  </si>
  <si>
    <t>Benefícios Mensais e Diários</t>
  </si>
  <si>
    <t>Transporte</t>
  </si>
  <si>
    <t>Auxílio-Refeição/Alimentação</t>
  </si>
  <si>
    <t>Seguro de Vida</t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</si>
  <si>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</si>
  <si>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</si>
  <si>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</si>
  <si>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</si>
  <si>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</si>
  <si>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</si>
  <si>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</si>
  <si>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</si>
  <si>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</si>
  <si>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</si>
  <si>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</si>
  <si>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4-Custo de Reposição do Profissional Ausente</t>
  </si>
  <si>
    <t>Submódulo 4.1 – Substituto nas Ausências Legais</t>
  </si>
  <si>
    <t>4.1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</si>
  <si>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</si>
  <si>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</si>
  <si>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</si>
  <si>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</si>
  <si>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</si>
  <si>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Quadro-Resumo do Módulo 4-Custo de Reposição do Profissional Ausente</t>
  </si>
  <si>
    <t>Custo de Reposição do Profissional Ausente</t>
  </si>
  <si>
    <t>Ausências Legais</t>
  </si>
  <si>
    <t>Módulo 5 - Insumos Diversos</t>
  </si>
  <si>
    <t>Insumos Diversos</t>
  </si>
  <si>
    <t>Uniformes</t>
  </si>
  <si>
    <t>Materiais</t>
  </si>
  <si>
    <t>Equipamentos</t>
  </si>
  <si>
    <t xml:space="preserve">Outros </t>
  </si>
  <si>
    <t>Módulo 6 - Custos Indiretos, Tributos e Lucro</t>
  </si>
  <si>
    <t>Custos Indiretos, Tributos e Lucro</t>
  </si>
  <si>
    <t>Tributos Total</t>
  </si>
  <si>
    <t>C.1. Tributos Federais (PIS e COFINS)</t>
  </si>
  <si>
    <t>C.2. Tributos Estaduais (especificar)</t>
  </si>
  <si>
    <t>C.3. Tributos Municipais (ISS)</t>
  </si>
  <si>
    <t>QUADRO-RESUMODO CUSTO POR EMPREGADO</t>
  </si>
  <si>
    <t>Mão de obra vinculada à execução contratual (valor por empregado)</t>
  </si>
  <si>
    <t>Valor (R$)</t>
  </si>
  <si>
    <t>Módulo 1 -Composição da Remuneração</t>
  </si>
  <si>
    <t>Módulo 2 –Encargos e Benefícios Anuais, Mensais e Diários</t>
  </si>
  <si>
    <t>Módulo 3 -Provisão para Rescisão</t>
  </si>
  <si>
    <t>Módulo 4 -Custo de Reposição do Profissional Ausente</t>
  </si>
  <si>
    <t>Módulo 5 -Insumos Diversos</t>
  </si>
  <si>
    <t>Subtotal (A+ B +C+ D+E)</t>
  </si>
  <si>
    <t>Módulo 6 – Custos Indiretos, Tributos e Lucro</t>
  </si>
  <si>
    <t>Valor Total por Empregado</t>
  </si>
  <si>
    <t>Assistência Médica/Odontológica</t>
  </si>
  <si>
    <t>Auxílio Creche</t>
  </si>
  <si>
    <t>Submódulo 4.2 – Intrajornada</t>
  </si>
  <si>
    <t>4.2</t>
  </si>
  <si>
    <t>Intervalo para repouso e alimentação</t>
  </si>
  <si>
    <t>Intrajornada</t>
  </si>
  <si>
    <t>C.4. DESONERAÇÃO - PLANO BRASIL MAIOR - Lei 12.546/2011</t>
  </si>
  <si>
    <t>Substituto na cobertura de outras ausências (especificar)</t>
  </si>
  <si>
    <t>TELEFONISTA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</si>
</sst>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>
    <font>
      <sz val="11"/>
      <color theme="1"/>
      <name val="Calibri"/>
      <family val="2"/>
      <scheme val="minor"/>
    </font>
    <font>
      <sz val="11"/>
      <color theme="1"/>
      <name val="Arial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3" fillId="0" borderId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6" fillId="2" borderId="1" xfId="6" applyFont="1" applyFill="1" applyBorder="1" applyAlignment="1">
      <alignment horizontal="center" vertical="center"/>
    </xf>
    <xf numFmtId="44" fontId="0" fillId="2" borderId="6" xfId="6" applyFont="1" applyFill="1" applyBorder="1" applyAlignment="1">
      <alignment vertical="center"/>
    </xf>
    <xf numFmtId="44" fontId="0" fillId="2" borderId="1" xfId="6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0" fontId="0" fillId="2" borderId="1" xfId="7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0" fontId="4" fillId="2" borderId="1" xfId="7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44" fontId="4" fillId="2" borderId="1" xfId="6" applyFont="1" applyFill="1" applyBorder="1" applyAlignment="1">
      <alignment vertical="center"/>
    </xf>
    <xf numFmtId="44" fontId="4" fillId="2" borderId="0" xfId="6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 wrapText="1"/>
    </xf>
    <xf numFmtId="10" fontId="8" fillId="2" borderId="0" xfId="7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4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" fontId="8" fillId="0" borderId="0" xfId="0" applyNumberFormat="1" applyFont="1"/>
    <xf numFmtId="44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8">
    <cellStyle name="Excel_BuiltIn_Percent" xfId="1" xr:uid="{00000000-0005-0000-0000-000000000000}"/>
    <cellStyle name="Moeda" xfId="6" builtinId="4"/>
    <cellStyle name="Moeda 2" xfId="2" xr:uid="{C39E9F3E-01A8-4884-AAAE-352EAA85D47D}"/>
    <cellStyle name="Moeda 3" xfId="3" xr:uid="{48ABB790-168C-45DF-9C21-543FF17A747B}"/>
    <cellStyle name="Normal" xfId="0" builtinId="0"/>
    <cellStyle name="Normal 2" xfId="4" xr:uid="{45DD6629-CB9D-4AFE-8FB3-65DDD4BC71A1}"/>
    <cellStyle name="Porcentagem" xfId="7" builtinId="5"/>
    <cellStyle name="Porcentagem 2" xfId="5" xr:uid="{9213776E-E97B-4A3D-9617-26720A34E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D58-CB92-4B24-84BB-A69BE3D1998D}">
  <sheetPr>
    <pageSetUpPr fitToPage="1"/>
  </sheetPr>
  <dimension ref="A2:G28"/>
  <sheetViews>
    <sheetView showGridLines="0" topLeftCell="A4" zoomScale="130" zoomScaleNormal="130" workbookViewId="0">
      <selection activeCell="E5" sqref="E5"/>
    </sheetView>
  </sheetViews>
  <sheetFormatPr defaultColWidth="9.140625" defaultRowHeight="15.75"/>
  <cols>
    <col min="1" max="1" width="5.85546875" style="4" customWidth="1"/>
    <col min="2" max="2" width="16.28515625" style="4" customWidth="1"/>
    <col min="3" max="3" width="13.7109375" style="4" bestFit="1" customWidth="1"/>
    <col min="4" max="4" width="14.140625" style="4" customWidth="1"/>
    <col min="5" max="5" width="24.5703125" style="4" customWidth="1"/>
    <col min="6" max="7" width="13.5703125" style="4" bestFit="1" customWidth="1"/>
    <col min="8" max="8" width="11.42578125" style="4" bestFit="1" customWidth="1"/>
    <col min="9" max="16384" width="9.140625" style="4"/>
  </cols>
  <sheetData>
    <row r="2" spans="1:7">
      <c r="A2" s="57" t="s">
        <v>26</v>
      </c>
      <c r="B2" s="57"/>
      <c r="C2" s="57"/>
      <c r="D2" s="57"/>
      <c r="E2" s="57"/>
    </row>
    <row r="3" spans="1:7" ht="76.5" customHeight="1">
      <c r="A3" s="40" t="s">
        <v>27</v>
      </c>
      <c r="B3" s="40"/>
      <c r="C3" s="41" t="s">
        <v>35</v>
      </c>
      <c r="D3" s="41" t="s">
        <v>36</v>
      </c>
      <c r="E3" s="41" t="s">
        <v>37</v>
      </c>
    </row>
    <row r="4" spans="1:7">
      <c r="A4" s="58" t="s">
        <v>122</v>
      </c>
      <c r="B4" s="58"/>
      <c r="C4" s="42">
        <f>TELEFONISTA!G99</f>
        <v>3255.4700000000003</v>
      </c>
      <c r="D4" s="43">
        <v>6</v>
      </c>
      <c r="E4" s="42">
        <f>C4*D4</f>
        <v>19532.82</v>
      </c>
    </row>
    <row r="5" spans="1:7">
      <c r="A5" s="44" t="s">
        <v>28</v>
      </c>
      <c r="B5" s="44"/>
      <c r="C5" s="44"/>
      <c r="D5" s="44"/>
      <c r="E5" s="3">
        <f>SUM(E4:E4)</f>
        <v>19532.82</v>
      </c>
    </row>
    <row r="6" spans="1:7">
      <c r="A6" s="45"/>
      <c r="B6" s="45"/>
      <c r="C6" s="45"/>
      <c r="D6" s="45"/>
      <c r="E6" s="45"/>
    </row>
    <row r="7" spans="1:7">
      <c r="A7" s="45"/>
      <c r="B7" s="45"/>
      <c r="C7" s="45"/>
      <c r="D7" s="45"/>
      <c r="E7" s="45"/>
    </row>
    <row r="8" spans="1:7" s="46" customFormat="1" ht="34.5" customHeight="1">
      <c r="A8" s="59" t="s">
        <v>29</v>
      </c>
      <c r="B8" s="59"/>
      <c r="C8" s="59"/>
      <c r="D8" s="59"/>
      <c r="E8" s="59"/>
    </row>
    <row r="9" spans="1:7">
      <c r="A9" s="44" t="s">
        <v>30</v>
      </c>
      <c r="B9" s="44"/>
      <c r="C9" s="44"/>
      <c r="D9" s="44"/>
      <c r="E9" s="44"/>
      <c r="G9" s="47"/>
    </row>
    <row r="10" spans="1:7">
      <c r="A10" s="44" t="s">
        <v>31</v>
      </c>
      <c r="B10" s="44"/>
      <c r="C10" s="44"/>
      <c r="D10" s="44"/>
      <c r="E10" s="48" t="s">
        <v>32</v>
      </c>
      <c r="G10" s="47"/>
    </row>
    <row r="11" spans="1:7">
      <c r="A11" s="43" t="s">
        <v>1</v>
      </c>
      <c r="B11" s="49" t="s">
        <v>33</v>
      </c>
      <c r="C11" s="49"/>
      <c r="D11" s="49"/>
      <c r="E11" s="50">
        <f>E5</f>
        <v>19532.82</v>
      </c>
    </row>
    <row r="12" spans="1:7">
      <c r="A12" s="43" t="s">
        <v>2</v>
      </c>
      <c r="B12" s="51" t="s">
        <v>34</v>
      </c>
      <c r="C12" s="51"/>
      <c r="D12" s="51"/>
      <c r="E12" s="3">
        <f>E11*30</f>
        <v>585984.6</v>
      </c>
      <c r="F12" s="52"/>
      <c r="G12" s="53"/>
    </row>
    <row r="13" spans="1:7">
      <c r="E13" s="53"/>
      <c r="G13" s="53"/>
    </row>
    <row r="14" spans="1:7">
      <c r="A14" s="54"/>
      <c r="B14" s="54"/>
      <c r="C14" s="54"/>
      <c r="D14" s="54"/>
      <c r="E14" s="54"/>
    </row>
    <row r="16" spans="1:7" ht="12.75" customHeight="1">
      <c r="A16" s="55"/>
      <c r="B16" s="55"/>
      <c r="C16" s="55"/>
      <c r="D16" s="55"/>
      <c r="E16" s="55"/>
      <c r="F16" s="56"/>
      <c r="G16" s="56"/>
    </row>
    <row r="17" spans="1:7">
      <c r="A17" s="55"/>
      <c r="B17" s="55"/>
      <c r="C17" s="55"/>
      <c r="D17" s="55"/>
      <c r="E17" s="55"/>
      <c r="F17" s="56"/>
      <c r="G17" s="56"/>
    </row>
    <row r="18" spans="1:7">
      <c r="A18" s="55"/>
      <c r="B18" s="55"/>
      <c r="C18" s="55"/>
      <c r="D18" s="55"/>
      <c r="E18" s="55"/>
      <c r="F18" s="56"/>
      <c r="G18" s="56"/>
    </row>
    <row r="19" spans="1:7">
      <c r="A19" s="55"/>
      <c r="B19" s="55"/>
      <c r="C19" s="55"/>
      <c r="D19" s="55"/>
      <c r="E19" s="55"/>
      <c r="F19" s="56"/>
      <c r="G19" s="56"/>
    </row>
    <row r="20" spans="1:7">
      <c r="A20" s="55"/>
      <c r="B20" s="55"/>
      <c r="C20" s="55"/>
      <c r="D20" s="55"/>
      <c r="E20" s="55"/>
      <c r="F20" s="56"/>
      <c r="G20" s="56"/>
    </row>
    <row r="21" spans="1:7">
      <c r="A21" s="55"/>
      <c r="B21" s="55"/>
      <c r="C21" s="55"/>
      <c r="D21" s="55"/>
      <c r="E21" s="55"/>
      <c r="F21" s="56"/>
      <c r="G21" s="56"/>
    </row>
    <row r="22" spans="1:7">
      <c r="A22" s="55"/>
      <c r="B22" s="55"/>
      <c r="C22" s="55"/>
      <c r="D22" s="55"/>
      <c r="E22" s="55"/>
      <c r="F22" s="56"/>
      <c r="G22" s="56"/>
    </row>
    <row r="23" spans="1:7">
      <c r="A23" s="55"/>
      <c r="B23" s="55"/>
      <c r="C23" s="55"/>
      <c r="D23" s="55"/>
      <c r="E23" s="55"/>
      <c r="F23" s="56"/>
      <c r="G23" s="56"/>
    </row>
    <row r="24" spans="1:7">
      <c r="A24" s="55"/>
      <c r="B24" s="55"/>
      <c r="C24" s="55"/>
      <c r="D24" s="55"/>
      <c r="E24" s="55"/>
      <c r="F24" s="56"/>
      <c r="G24" s="56"/>
    </row>
    <row r="25" spans="1:7">
      <c r="A25" s="55"/>
      <c r="B25" s="55"/>
      <c r="C25" s="55"/>
      <c r="D25" s="55"/>
      <c r="E25" s="55"/>
      <c r="F25" s="56"/>
      <c r="G25" s="56"/>
    </row>
    <row r="26" spans="1:7">
      <c r="A26" s="55"/>
      <c r="B26" s="55"/>
      <c r="C26" s="55"/>
      <c r="D26" s="55"/>
      <c r="E26" s="55"/>
      <c r="F26" s="56"/>
      <c r="G26" s="56"/>
    </row>
    <row r="27" spans="1:7">
      <c r="A27" s="56"/>
      <c r="B27" s="56"/>
      <c r="C27" s="56"/>
      <c r="D27" s="56"/>
      <c r="E27" s="56"/>
      <c r="F27" s="56"/>
      <c r="G27" s="56"/>
    </row>
    <row r="28" spans="1:7">
      <c r="A28" s="56"/>
      <c r="B28" s="56"/>
      <c r="C28" s="56"/>
      <c r="D28" s="56"/>
      <c r="E28" s="56"/>
      <c r="F28" s="56"/>
      <c r="G28" s="56"/>
    </row>
  </sheetData>
  <mergeCells count="11">
    <mergeCell ref="B11:D11"/>
    <mergeCell ref="B12:D12"/>
    <mergeCell ref="A16:E26"/>
    <mergeCell ref="A2:E2"/>
    <mergeCell ref="A3:B3"/>
    <mergeCell ref="A5:D5"/>
    <mergeCell ref="A8:E8"/>
    <mergeCell ref="A9:E9"/>
    <mergeCell ref="A10:D10"/>
    <mergeCell ref="A4:B4"/>
    <mergeCell ref="A14:E14"/>
  </mergeCells>
  <pageMargins left="1.299212598425197" right="0.70866141732283472" top="1.1811023622047245" bottom="0.98425196850393704" header="0" footer="0"/>
  <pageSetup scale="87" fitToHeight="0" orientation="portrait" r:id="rId1"/>
  <headerFooter>
    <oddHeader>&amp;C&amp;G</oddHeader>
    <oddFooter xml:space="preserve">&amp;CAUX Contact Center – CNPJ: 20.254.135/0001-90
Rua Santana, 5075 – Sala 03 – Centro – Santo Amaro da Imperatriz – SC - CEP 88140-000 -  Tel: (48) 4042-1988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EDD2-AA74-460B-8B76-86A94489BC00}">
  <sheetPr>
    <pageSetUpPr fitToPage="1"/>
  </sheetPr>
  <dimension ref="A1:G101"/>
  <sheetViews>
    <sheetView showGridLines="0" tabSelected="1" zoomScaleNormal="100" workbookViewId="0">
      <selection activeCell="F84" sqref="F84"/>
    </sheetView>
  </sheetViews>
  <sheetFormatPr defaultColWidth="9.140625" defaultRowHeight="15.75"/>
  <cols>
    <col min="1" max="7" width="15.5703125" style="4" customWidth="1"/>
    <col min="8" max="16384" width="9.140625" style="4"/>
  </cols>
  <sheetData>
    <row r="1" spans="1:7" ht="20.25">
      <c r="A1" s="34" t="s">
        <v>0</v>
      </c>
      <c r="B1" s="34"/>
      <c r="C1" s="34"/>
      <c r="D1" s="34"/>
      <c r="E1" s="34"/>
      <c r="F1" s="34"/>
      <c r="G1" s="34"/>
    </row>
    <row r="2" spans="1:7">
      <c r="A2" s="25" t="s">
        <v>5</v>
      </c>
      <c r="B2" s="25"/>
      <c r="C2" s="25"/>
      <c r="D2" s="25"/>
      <c r="E2" s="25"/>
      <c r="F2" s="25"/>
      <c r="G2" s="25"/>
    </row>
    <row r="3" spans="1:7">
      <c r="A3" s="6">
        <v>1</v>
      </c>
      <c r="B3" s="27" t="s">
        <v>38</v>
      </c>
      <c r="C3" s="27"/>
      <c r="D3" s="27"/>
      <c r="E3" s="27"/>
      <c r="F3" s="27"/>
      <c r="G3" s="7" t="s">
        <v>6</v>
      </c>
    </row>
    <row r="4" spans="1:7">
      <c r="A4" s="1" t="s">
        <v>39</v>
      </c>
      <c r="B4" s="24" t="s">
        <v>40</v>
      </c>
      <c r="C4" s="24"/>
      <c r="D4" s="24"/>
      <c r="E4" s="24"/>
      <c r="F4" s="28"/>
      <c r="G4" s="8">
        <v>1324</v>
      </c>
    </row>
    <row r="5" spans="1:7">
      <c r="A5" s="1" t="s">
        <v>41</v>
      </c>
      <c r="B5" s="24" t="s">
        <v>42</v>
      </c>
      <c r="C5" s="24"/>
      <c r="D5" s="24"/>
      <c r="E5" s="24"/>
      <c r="F5" s="24"/>
      <c r="G5" s="9"/>
    </row>
    <row r="6" spans="1:7">
      <c r="A6" s="1" t="s">
        <v>43</v>
      </c>
      <c r="B6" s="24" t="s">
        <v>44</v>
      </c>
      <c r="C6" s="24"/>
      <c r="D6" s="24"/>
      <c r="E6" s="24"/>
      <c r="F6" s="24"/>
      <c r="G6" s="10"/>
    </row>
    <row r="7" spans="1:7">
      <c r="A7" s="1" t="s">
        <v>45</v>
      </c>
      <c r="B7" s="24" t="s">
        <v>46</v>
      </c>
      <c r="C7" s="24"/>
      <c r="D7" s="24"/>
      <c r="E7" s="24"/>
      <c r="F7" s="24"/>
      <c r="G7" s="10"/>
    </row>
    <row r="8" spans="1:7">
      <c r="A8" s="1" t="s">
        <v>47</v>
      </c>
      <c r="B8" s="24" t="s">
        <v>48</v>
      </c>
      <c r="C8" s="24"/>
      <c r="D8" s="24"/>
      <c r="E8" s="24"/>
      <c r="F8" s="24"/>
      <c r="G8" s="10"/>
    </row>
    <row r="9" spans="1:7">
      <c r="A9" s="1" t="s">
        <v>49</v>
      </c>
      <c r="B9" s="24" t="s">
        <v>7</v>
      </c>
      <c r="C9" s="24"/>
      <c r="D9" s="24"/>
      <c r="E9" s="24"/>
      <c r="F9" s="24"/>
      <c r="G9" s="5"/>
    </row>
    <row r="10" spans="1:7">
      <c r="A10" s="27" t="s">
        <v>50</v>
      </c>
      <c r="B10" s="27"/>
      <c r="C10" s="27"/>
      <c r="D10" s="27"/>
      <c r="E10" s="27"/>
      <c r="F10" s="27"/>
      <c r="G10" s="11">
        <f>SUM(G4:G9)</f>
        <v>1324</v>
      </c>
    </row>
    <row r="11" spans="1:7">
      <c r="A11" s="25" t="s">
        <v>51</v>
      </c>
      <c r="B11" s="25"/>
      <c r="C11" s="25"/>
      <c r="D11" s="25"/>
      <c r="E11" s="25"/>
      <c r="F11" s="25"/>
      <c r="G11" s="25"/>
    </row>
    <row r="12" spans="1:7">
      <c r="A12" s="27" t="s">
        <v>52</v>
      </c>
      <c r="B12" s="27"/>
      <c r="C12" s="27"/>
      <c r="D12" s="27"/>
      <c r="E12" s="27"/>
      <c r="F12" s="27"/>
      <c r="G12" s="27"/>
    </row>
    <row r="13" spans="1:7">
      <c r="A13" s="6" t="s">
        <v>53</v>
      </c>
      <c r="B13" s="31" t="s">
        <v>54</v>
      </c>
      <c r="C13" s="32"/>
      <c r="D13" s="32"/>
      <c r="E13" s="33"/>
      <c r="F13" s="2" t="s">
        <v>8</v>
      </c>
      <c r="G13" s="6" t="s">
        <v>6</v>
      </c>
    </row>
    <row r="14" spans="1:7">
      <c r="A14" s="1" t="s">
        <v>39</v>
      </c>
      <c r="B14" s="28" t="s">
        <v>55</v>
      </c>
      <c r="C14" s="29"/>
      <c r="D14" s="29"/>
      <c r="E14" s="30"/>
      <c r="F14" s="13">
        <v>8.3299999999999999E-2</v>
      </c>
      <c r="G14" s="14">
        <f>TRUNC($G$10*F14,2)</f>
        <v>110.28</v>
      </c>
    </row>
    <row r="15" spans="1:7">
      <c r="A15" s="1" t="s">
        <v>41</v>
      </c>
      <c r="B15" s="28" t="s">
        <v>56</v>
      </c>
      <c r="C15" s="29"/>
      <c r="D15" s="29"/>
      <c r="E15" s="30"/>
      <c r="F15" s="13">
        <v>2.7799999999999998E-2</v>
      </c>
      <c r="G15" s="14">
        <f>TRUNC($G$10*F15,2)</f>
        <v>36.799999999999997</v>
      </c>
    </row>
    <row r="16" spans="1:7">
      <c r="A16" s="31" t="s">
        <v>50</v>
      </c>
      <c r="B16" s="32"/>
      <c r="C16" s="32"/>
      <c r="D16" s="32"/>
      <c r="E16" s="33"/>
      <c r="F16" s="15">
        <f>SUM(F14:F15)</f>
        <v>0.1111</v>
      </c>
      <c r="G16" s="16">
        <f>SUM(G14:G15)</f>
        <v>147.07999999999998</v>
      </c>
    </row>
    <row r="17" spans="1:7">
      <c r="A17" s="27" t="s">
        <v>57</v>
      </c>
      <c r="B17" s="27"/>
      <c r="C17" s="27"/>
      <c r="D17" s="27"/>
      <c r="E17" s="27"/>
      <c r="F17" s="27"/>
      <c r="G17" s="27"/>
    </row>
    <row r="18" spans="1:7">
      <c r="A18" s="17" t="s">
        <v>58</v>
      </c>
      <c r="B18" s="31" t="s">
        <v>59</v>
      </c>
      <c r="C18" s="32"/>
      <c r="D18" s="32"/>
      <c r="E18" s="33"/>
      <c r="F18" s="2" t="s">
        <v>8</v>
      </c>
      <c r="G18" s="6" t="s">
        <v>6</v>
      </c>
    </row>
    <row r="19" spans="1:7">
      <c r="A19" s="18" t="s">
        <v>9</v>
      </c>
      <c r="B19" s="28" t="s">
        <v>10</v>
      </c>
      <c r="C19" s="29"/>
      <c r="D19" s="29"/>
      <c r="E19" s="30"/>
      <c r="F19" s="19">
        <v>0</v>
      </c>
      <c r="G19" s="14">
        <f>TRUNC(($G$10+$G$16)*F19,2)</f>
        <v>0</v>
      </c>
    </row>
    <row r="20" spans="1:7">
      <c r="A20" s="18" t="s">
        <v>11</v>
      </c>
      <c r="B20" s="28" t="s">
        <v>12</v>
      </c>
      <c r="C20" s="29"/>
      <c r="D20" s="29"/>
      <c r="E20" s="30"/>
      <c r="F20" s="19">
        <v>2.5000000000000001E-2</v>
      </c>
      <c r="G20" s="14">
        <f t="shared" ref="G20:G26" si="0">TRUNC(($G$10+$G$16)*F20,2)</f>
        <v>36.770000000000003</v>
      </c>
    </row>
    <row r="21" spans="1:7">
      <c r="A21" s="18" t="s">
        <v>13</v>
      </c>
      <c r="B21" s="28" t="s">
        <v>60</v>
      </c>
      <c r="C21" s="29"/>
      <c r="D21" s="29"/>
      <c r="E21" s="30"/>
      <c r="F21" s="19">
        <v>1.4999999999999999E-2</v>
      </c>
      <c r="G21" s="14">
        <f t="shared" si="0"/>
        <v>22.06</v>
      </c>
    </row>
    <row r="22" spans="1:7">
      <c r="A22" s="18" t="s">
        <v>14</v>
      </c>
      <c r="B22" s="28" t="s">
        <v>61</v>
      </c>
      <c r="C22" s="29"/>
      <c r="D22" s="29"/>
      <c r="E22" s="30"/>
      <c r="F22" s="19">
        <v>1.4999999999999999E-2</v>
      </c>
      <c r="G22" s="14">
        <f t="shared" si="0"/>
        <v>22.06</v>
      </c>
    </row>
    <row r="23" spans="1:7">
      <c r="A23" s="18" t="s">
        <v>15</v>
      </c>
      <c r="B23" s="28" t="s">
        <v>62</v>
      </c>
      <c r="C23" s="29"/>
      <c r="D23" s="29"/>
      <c r="E23" s="30"/>
      <c r="F23" s="19">
        <v>0.01</v>
      </c>
      <c r="G23" s="14">
        <f t="shared" si="0"/>
        <v>14.71</v>
      </c>
    </row>
    <row r="24" spans="1:7">
      <c r="A24" s="18" t="s">
        <v>16</v>
      </c>
      <c r="B24" s="28" t="s">
        <v>17</v>
      </c>
      <c r="C24" s="29"/>
      <c r="D24" s="29"/>
      <c r="E24" s="30"/>
      <c r="F24" s="19">
        <v>6.0000000000000001E-3</v>
      </c>
      <c r="G24" s="14">
        <f t="shared" si="0"/>
        <v>8.82</v>
      </c>
    </row>
    <row r="25" spans="1:7">
      <c r="A25" s="18" t="s">
        <v>18</v>
      </c>
      <c r="B25" s="28" t="s">
        <v>19</v>
      </c>
      <c r="C25" s="29"/>
      <c r="D25" s="29"/>
      <c r="E25" s="30"/>
      <c r="F25" s="19">
        <v>2E-3</v>
      </c>
      <c r="G25" s="14">
        <f t="shared" si="0"/>
        <v>2.94</v>
      </c>
    </row>
    <row r="26" spans="1:7">
      <c r="A26" s="18" t="s">
        <v>20</v>
      </c>
      <c r="B26" s="28" t="s">
        <v>21</v>
      </c>
      <c r="C26" s="29"/>
      <c r="D26" s="29"/>
      <c r="E26" s="30"/>
      <c r="F26" s="19">
        <v>0.08</v>
      </c>
      <c r="G26" s="14">
        <f t="shared" si="0"/>
        <v>117.68</v>
      </c>
    </row>
    <row r="27" spans="1:7">
      <c r="A27" s="27" t="s">
        <v>50</v>
      </c>
      <c r="B27" s="27"/>
      <c r="C27" s="27"/>
      <c r="D27" s="27"/>
      <c r="E27" s="27"/>
      <c r="F27" s="20">
        <f>SUM(F19:F26)</f>
        <v>0.15300000000000002</v>
      </c>
      <c r="G27" s="16">
        <f>SUM(G19:G26)</f>
        <v>225.04</v>
      </c>
    </row>
    <row r="28" spans="1:7">
      <c r="A28" s="26" t="s">
        <v>63</v>
      </c>
      <c r="B28" s="26"/>
      <c r="C28" s="26"/>
      <c r="D28" s="26"/>
      <c r="E28" s="26"/>
      <c r="F28" s="26"/>
      <c r="G28" s="26"/>
    </row>
    <row r="29" spans="1:7">
      <c r="A29" s="6" t="s">
        <v>64</v>
      </c>
      <c r="B29" s="27" t="s">
        <v>65</v>
      </c>
      <c r="C29" s="27"/>
      <c r="D29" s="27"/>
      <c r="E29" s="27"/>
      <c r="F29" s="27"/>
      <c r="G29" s="6" t="s">
        <v>6</v>
      </c>
    </row>
    <row r="30" spans="1:7">
      <c r="A30" s="1" t="s">
        <v>39</v>
      </c>
      <c r="B30" s="24" t="s">
        <v>66</v>
      </c>
      <c r="C30" s="24"/>
      <c r="D30" s="24"/>
      <c r="E30" s="24"/>
      <c r="F30" s="24"/>
      <c r="G30" s="14">
        <f>TRUNC((9.24*2*22)-(G4*0.06),2)</f>
        <v>327.12</v>
      </c>
    </row>
    <row r="31" spans="1:7">
      <c r="A31" s="1" t="s">
        <v>41</v>
      </c>
      <c r="B31" s="24" t="s">
        <v>67</v>
      </c>
      <c r="C31" s="24"/>
      <c r="D31" s="24"/>
      <c r="E31" s="24"/>
      <c r="F31" s="24"/>
      <c r="G31" s="14">
        <f>10.05*22</f>
        <v>221.10000000000002</v>
      </c>
    </row>
    <row r="32" spans="1:7">
      <c r="A32" s="1" t="s">
        <v>43</v>
      </c>
      <c r="B32" s="24" t="s">
        <v>114</v>
      </c>
      <c r="C32" s="24"/>
      <c r="D32" s="24"/>
      <c r="E32" s="24"/>
      <c r="F32" s="24"/>
      <c r="G32" s="14">
        <v>0</v>
      </c>
    </row>
    <row r="33" spans="1:7">
      <c r="A33" s="1" t="s">
        <v>45</v>
      </c>
      <c r="B33" s="24" t="s">
        <v>115</v>
      </c>
      <c r="C33" s="24"/>
      <c r="D33" s="24"/>
      <c r="E33" s="24"/>
      <c r="F33" s="24"/>
      <c r="G33" s="14">
        <v>0</v>
      </c>
    </row>
    <row r="34" spans="1:7">
      <c r="A34" s="1" t="s">
        <v>47</v>
      </c>
      <c r="B34" s="24" t="s">
        <v>68</v>
      </c>
      <c r="C34" s="24"/>
      <c r="D34" s="24"/>
      <c r="E34" s="24"/>
      <c r="F34" s="24"/>
      <c r="G34" s="14">
        <v>0</v>
      </c>
    </row>
    <row r="35" spans="1:7">
      <c r="A35" s="1" t="s">
        <v>49</v>
      </c>
      <c r="B35" s="24" t="s">
        <v>7</v>
      </c>
      <c r="C35" s="24"/>
      <c r="D35" s="24"/>
      <c r="E35" s="24"/>
      <c r="F35" s="24"/>
      <c r="G35" s="14">
        <v>0</v>
      </c>
    </row>
    <row r="36" spans="1:7">
      <c r="A36" s="27" t="s">
        <v>50</v>
      </c>
      <c r="B36" s="27"/>
      <c r="C36" s="27"/>
      <c r="D36" s="27"/>
      <c r="E36" s="27"/>
      <c r="F36" s="27"/>
      <c r="G36" s="16">
        <f>SUM(G30:G34)</f>
        <v>548.22</v>
      </c>
    </row>
    <row r="37" spans="1:7">
      <c r="A37" s="26" t="s">
        <v>69</v>
      </c>
      <c r="B37" s="26"/>
      <c r="C37" s="26"/>
      <c r="D37" s="26"/>
      <c r="E37" s="26"/>
      <c r="F37" s="26"/>
      <c r="G37" s="26"/>
    </row>
    <row r="38" spans="1:7">
      <c r="A38" s="6">
        <v>2</v>
      </c>
      <c r="B38" s="27" t="s">
        <v>70</v>
      </c>
      <c r="C38" s="27"/>
      <c r="D38" s="27"/>
      <c r="E38" s="27"/>
      <c r="F38" s="27"/>
      <c r="G38" s="6" t="s">
        <v>6</v>
      </c>
    </row>
    <row r="39" spans="1:7">
      <c r="A39" s="6" t="s">
        <v>53</v>
      </c>
      <c r="B39" s="24" t="s">
        <v>71</v>
      </c>
      <c r="C39" s="24"/>
      <c r="D39" s="24"/>
      <c r="E39" s="24"/>
      <c r="F39" s="24"/>
      <c r="G39" s="14">
        <f>G16</f>
        <v>147.07999999999998</v>
      </c>
    </row>
    <row r="40" spans="1:7">
      <c r="A40" s="6" t="s">
        <v>58</v>
      </c>
      <c r="B40" s="24" t="s">
        <v>59</v>
      </c>
      <c r="C40" s="24"/>
      <c r="D40" s="24"/>
      <c r="E40" s="24"/>
      <c r="F40" s="24"/>
      <c r="G40" s="14">
        <f>G27</f>
        <v>225.04</v>
      </c>
    </row>
    <row r="41" spans="1:7">
      <c r="A41" s="6" t="s">
        <v>64</v>
      </c>
      <c r="B41" s="24" t="s">
        <v>65</v>
      </c>
      <c r="C41" s="24"/>
      <c r="D41" s="24"/>
      <c r="E41" s="24"/>
      <c r="F41" s="24"/>
      <c r="G41" s="14">
        <f>G36</f>
        <v>548.22</v>
      </c>
    </row>
    <row r="42" spans="1:7">
      <c r="A42" s="27" t="s">
        <v>50</v>
      </c>
      <c r="B42" s="27"/>
      <c r="C42" s="27"/>
      <c r="D42" s="27"/>
      <c r="E42" s="27"/>
      <c r="F42" s="27"/>
      <c r="G42" s="16">
        <f>SUM(G39:G41)</f>
        <v>920.34</v>
      </c>
    </row>
    <row r="43" spans="1:7">
      <c r="A43" s="25" t="s">
        <v>72</v>
      </c>
      <c r="B43" s="25"/>
      <c r="C43" s="25"/>
      <c r="D43" s="25"/>
      <c r="E43" s="25"/>
      <c r="F43" s="25"/>
      <c r="G43" s="25"/>
    </row>
    <row r="44" spans="1:7">
      <c r="A44" s="6">
        <v>3</v>
      </c>
      <c r="B44" s="31" t="s">
        <v>73</v>
      </c>
      <c r="C44" s="32"/>
      <c r="D44" s="32"/>
      <c r="E44" s="33"/>
      <c r="F44" s="2" t="s">
        <v>8</v>
      </c>
      <c r="G44" s="6" t="s">
        <v>6</v>
      </c>
    </row>
    <row r="45" spans="1:7">
      <c r="A45" s="1" t="s">
        <v>39</v>
      </c>
      <c r="B45" s="28" t="s">
        <v>74</v>
      </c>
      <c r="C45" s="29"/>
      <c r="D45" s="29"/>
      <c r="E45" s="30"/>
      <c r="F45" s="13">
        <v>4.5999999999999999E-3</v>
      </c>
      <c r="G45" s="14">
        <f t="shared" ref="G45:G50" si="1">TRUNC($G$10*F45,2)</f>
        <v>6.09</v>
      </c>
    </row>
    <row r="46" spans="1:7">
      <c r="A46" s="1" t="s">
        <v>41</v>
      </c>
      <c r="B46" s="28" t="s">
        <v>75</v>
      </c>
      <c r="C46" s="29"/>
      <c r="D46" s="29"/>
      <c r="E46" s="30"/>
      <c r="F46" s="13">
        <f>TRUNC(F45*F26,4)</f>
        <v>2.9999999999999997E-4</v>
      </c>
      <c r="G46" s="14">
        <f t="shared" si="1"/>
        <v>0.39</v>
      </c>
    </row>
    <row r="47" spans="1:7">
      <c r="A47" s="1" t="s">
        <v>43</v>
      </c>
      <c r="B47" s="28" t="s">
        <v>76</v>
      </c>
      <c r="C47" s="29"/>
      <c r="D47" s="29"/>
      <c r="E47" s="30"/>
      <c r="F47" s="13">
        <v>0.02</v>
      </c>
      <c r="G47" s="14">
        <f t="shared" si="1"/>
        <v>26.48</v>
      </c>
    </row>
    <row r="48" spans="1:7">
      <c r="A48" s="1" t="s">
        <v>45</v>
      </c>
      <c r="B48" s="28" t="s">
        <v>77</v>
      </c>
      <c r="C48" s="29"/>
      <c r="D48" s="29"/>
      <c r="E48" s="30"/>
      <c r="F48" s="13">
        <v>1.9400000000000001E-2</v>
      </c>
      <c r="G48" s="14">
        <f t="shared" si="1"/>
        <v>25.68</v>
      </c>
    </row>
    <row r="49" spans="1:7" ht="36" customHeight="1">
      <c r="A49" s="1" t="s">
        <v>47</v>
      </c>
      <c r="B49" s="28" t="s">
        <v>78</v>
      </c>
      <c r="C49" s="29"/>
      <c r="D49" s="29"/>
      <c r="E49" s="30"/>
      <c r="F49" s="13">
        <f>TRUNC(F48*F27,4)</f>
        <v>2.8999999999999998E-3</v>
      </c>
      <c r="G49" s="14">
        <f t="shared" si="1"/>
        <v>3.83</v>
      </c>
    </row>
    <row r="50" spans="1:7">
      <c r="A50" s="1" t="s">
        <v>49</v>
      </c>
      <c r="B50" s="28" t="s">
        <v>79</v>
      </c>
      <c r="C50" s="29"/>
      <c r="D50" s="29"/>
      <c r="E50" s="30"/>
      <c r="F50" s="13">
        <v>0.02</v>
      </c>
      <c r="G50" s="14">
        <f t="shared" si="1"/>
        <v>26.48</v>
      </c>
    </row>
    <row r="51" spans="1:7">
      <c r="A51" s="27" t="s">
        <v>50</v>
      </c>
      <c r="B51" s="27"/>
      <c r="C51" s="27"/>
      <c r="D51" s="27"/>
      <c r="E51" s="27"/>
      <c r="F51" s="15">
        <f>SUM(F45:F50)</f>
        <v>6.7199999999999996E-2</v>
      </c>
      <c r="G51" s="16">
        <f>SUM(G45:G50)</f>
        <v>88.95</v>
      </c>
    </row>
    <row r="52" spans="1:7">
      <c r="A52" s="25" t="s">
        <v>80</v>
      </c>
      <c r="B52" s="25"/>
      <c r="C52" s="25"/>
      <c r="D52" s="25"/>
      <c r="E52" s="25"/>
      <c r="F52" s="25"/>
      <c r="G52" s="25"/>
    </row>
    <row r="53" spans="1:7">
      <c r="A53" s="26" t="s">
        <v>81</v>
      </c>
      <c r="B53" s="26"/>
      <c r="C53" s="26"/>
      <c r="D53" s="26"/>
      <c r="E53" s="26"/>
      <c r="F53" s="26"/>
      <c r="G53" s="26"/>
    </row>
    <row r="54" spans="1:7">
      <c r="A54" s="6" t="s">
        <v>82</v>
      </c>
      <c r="B54" s="31" t="s">
        <v>73</v>
      </c>
      <c r="C54" s="32"/>
      <c r="D54" s="32"/>
      <c r="E54" s="33"/>
      <c r="F54" s="2" t="s">
        <v>8</v>
      </c>
      <c r="G54" s="6" t="s">
        <v>6</v>
      </c>
    </row>
    <row r="55" spans="1:7">
      <c r="A55" s="1" t="s">
        <v>39</v>
      </c>
      <c r="B55" s="28" t="s">
        <v>83</v>
      </c>
      <c r="C55" s="29"/>
      <c r="D55" s="29"/>
      <c r="E55" s="30"/>
      <c r="F55" s="13">
        <v>8.3299999999999999E-2</v>
      </c>
      <c r="G55" s="14">
        <f t="shared" ref="G55:G60" si="2">TRUNC((($G$10+$G$42+$G$51)*F55),2)</f>
        <v>194.36</v>
      </c>
    </row>
    <row r="56" spans="1:7">
      <c r="A56" s="1" t="s">
        <v>41</v>
      </c>
      <c r="B56" s="28" t="s">
        <v>84</v>
      </c>
      <c r="C56" s="29"/>
      <c r="D56" s="29"/>
      <c r="E56" s="30"/>
      <c r="F56" s="13">
        <v>2.8E-3</v>
      </c>
      <c r="G56" s="14">
        <f t="shared" si="2"/>
        <v>6.53</v>
      </c>
    </row>
    <row r="57" spans="1:7">
      <c r="A57" s="1" t="s">
        <v>43</v>
      </c>
      <c r="B57" s="28" t="s">
        <v>85</v>
      </c>
      <c r="C57" s="29"/>
      <c r="D57" s="29"/>
      <c r="E57" s="30"/>
      <c r="F57" s="13">
        <v>4.0000000000000002E-4</v>
      </c>
      <c r="G57" s="14">
        <f t="shared" si="2"/>
        <v>0.93</v>
      </c>
    </row>
    <row r="58" spans="1:7">
      <c r="A58" s="1" t="s">
        <v>45</v>
      </c>
      <c r="B58" s="28" t="s">
        <v>86</v>
      </c>
      <c r="C58" s="29"/>
      <c r="D58" s="29"/>
      <c r="E58" s="30"/>
      <c r="F58" s="13">
        <v>2.7000000000000001E-3</v>
      </c>
      <c r="G58" s="14">
        <f t="shared" si="2"/>
        <v>6.29</v>
      </c>
    </row>
    <row r="59" spans="1:7">
      <c r="A59" s="1" t="s">
        <v>47</v>
      </c>
      <c r="B59" s="28" t="s">
        <v>87</v>
      </c>
      <c r="C59" s="29"/>
      <c r="D59" s="29"/>
      <c r="E59" s="30"/>
      <c r="F59" s="13">
        <v>2.9999999999999997E-4</v>
      </c>
      <c r="G59" s="14">
        <f t="shared" si="2"/>
        <v>0.69</v>
      </c>
    </row>
    <row r="60" spans="1:7">
      <c r="A60" s="1" t="s">
        <v>49</v>
      </c>
      <c r="B60" s="28" t="s">
        <v>121</v>
      </c>
      <c r="C60" s="29"/>
      <c r="D60" s="29"/>
      <c r="E60" s="30"/>
      <c r="F60" s="13">
        <v>0</v>
      </c>
      <c r="G60" s="14">
        <f t="shared" si="2"/>
        <v>0</v>
      </c>
    </row>
    <row r="61" spans="1:7">
      <c r="A61" s="27" t="s">
        <v>50</v>
      </c>
      <c r="B61" s="27"/>
      <c r="C61" s="27"/>
      <c r="D61" s="27"/>
      <c r="E61" s="27"/>
      <c r="F61" s="15">
        <f>SUM(F55:F60)</f>
        <v>8.9499999999999982E-2</v>
      </c>
      <c r="G61" s="16">
        <f>SUM(G55:G60)</f>
        <v>208.8</v>
      </c>
    </row>
    <row r="62" spans="1:7">
      <c r="A62" s="26" t="s">
        <v>116</v>
      </c>
      <c r="B62" s="26"/>
      <c r="C62" s="26"/>
      <c r="D62" s="26"/>
      <c r="E62" s="26"/>
      <c r="F62" s="26"/>
      <c r="G62" s="26"/>
    </row>
    <row r="63" spans="1:7">
      <c r="A63" s="6" t="s">
        <v>117</v>
      </c>
      <c r="B63" s="31" t="s">
        <v>73</v>
      </c>
      <c r="C63" s="32"/>
      <c r="D63" s="32"/>
      <c r="E63" s="33"/>
      <c r="F63" s="2" t="s">
        <v>8</v>
      </c>
      <c r="G63" s="6" t="s">
        <v>6</v>
      </c>
    </row>
    <row r="64" spans="1:7">
      <c r="A64" s="1" t="s">
        <v>39</v>
      </c>
      <c r="B64" s="28" t="s">
        <v>118</v>
      </c>
      <c r="C64" s="29"/>
      <c r="D64" s="29"/>
      <c r="E64" s="30"/>
      <c r="F64" s="13">
        <v>0</v>
      </c>
      <c r="G64" s="14">
        <f t="shared" ref="G64" si="3">TRUNC($G$10*F64,2)</f>
        <v>0</v>
      </c>
    </row>
    <row r="65" spans="1:7">
      <c r="A65" s="27" t="s">
        <v>50</v>
      </c>
      <c r="B65" s="27"/>
      <c r="C65" s="27"/>
      <c r="D65" s="27"/>
      <c r="E65" s="27"/>
      <c r="F65" s="15">
        <f>SUM(F64)</f>
        <v>0</v>
      </c>
      <c r="G65" s="16">
        <f>SUM(G64)</f>
        <v>0</v>
      </c>
    </row>
    <row r="66" spans="1:7">
      <c r="A66" s="26" t="s">
        <v>88</v>
      </c>
      <c r="B66" s="26"/>
      <c r="C66" s="26"/>
      <c r="D66" s="26"/>
      <c r="E66" s="26"/>
      <c r="F66" s="26"/>
      <c r="G66" s="26"/>
    </row>
    <row r="67" spans="1:7">
      <c r="A67" s="6">
        <v>4</v>
      </c>
      <c r="B67" s="27" t="s">
        <v>89</v>
      </c>
      <c r="C67" s="27"/>
      <c r="D67" s="27"/>
      <c r="E67" s="27"/>
      <c r="F67" s="27"/>
      <c r="G67" s="6" t="s">
        <v>6</v>
      </c>
    </row>
    <row r="68" spans="1:7">
      <c r="A68" s="6" t="s">
        <v>82</v>
      </c>
      <c r="B68" s="24" t="s">
        <v>90</v>
      </c>
      <c r="C68" s="24"/>
      <c r="D68" s="24"/>
      <c r="E68" s="24"/>
      <c r="F68" s="24"/>
      <c r="G68" s="14">
        <f>G61</f>
        <v>208.8</v>
      </c>
    </row>
    <row r="69" spans="1:7">
      <c r="A69" s="6" t="s">
        <v>117</v>
      </c>
      <c r="B69" s="24" t="s">
        <v>119</v>
      </c>
      <c r="C69" s="24"/>
      <c r="D69" s="24"/>
      <c r="E69" s="24"/>
      <c r="F69" s="24"/>
      <c r="G69" s="14">
        <f>G65</f>
        <v>0</v>
      </c>
    </row>
    <row r="70" spans="1:7">
      <c r="A70" s="27" t="s">
        <v>50</v>
      </c>
      <c r="B70" s="27"/>
      <c r="C70" s="27"/>
      <c r="D70" s="27"/>
      <c r="E70" s="27"/>
      <c r="F70" s="27"/>
      <c r="G70" s="16">
        <f>SUM(G68:G69)</f>
        <v>208.8</v>
      </c>
    </row>
    <row r="71" spans="1:7">
      <c r="A71" s="12"/>
      <c r="B71" s="12"/>
      <c r="C71" s="12"/>
      <c r="D71" s="12"/>
      <c r="E71" s="12"/>
      <c r="F71" s="12"/>
      <c r="G71" s="21"/>
    </row>
    <row r="72" spans="1:7">
      <c r="A72" s="25" t="s">
        <v>91</v>
      </c>
      <c r="B72" s="25"/>
      <c r="C72" s="25"/>
      <c r="D72" s="25"/>
      <c r="E72" s="25"/>
      <c r="F72" s="25"/>
      <c r="G72" s="25"/>
    </row>
    <row r="73" spans="1:7">
      <c r="A73" s="6">
        <v>5</v>
      </c>
      <c r="B73" s="27" t="s">
        <v>92</v>
      </c>
      <c r="C73" s="27"/>
      <c r="D73" s="27"/>
      <c r="E73" s="27"/>
      <c r="F73" s="27"/>
      <c r="G73" s="6" t="s">
        <v>6</v>
      </c>
    </row>
    <row r="74" spans="1:7">
      <c r="A74" s="1" t="s">
        <v>39</v>
      </c>
      <c r="B74" s="24" t="s">
        <v>93</v>
      </c>
      <c r="C74" s="24"/>
      <c r="D74" s="24"/>
      <c r="E74" s="24"/>
      <c r="F74" s="24"/>
      <c r="G74" s="14">
        <v>0</v>
      </c>
    </row>
    <row r="75" spans="1:7">
      <c r="A75" s="1" t="s">
        <v>41</v>
      </c>
      <c r="B75" s="24" t="s">
        <v>94</v>
      </c>
      <c r="C75" s="24"/>
      <c r="D75" s="24"/>
      <c r="E75" s="24"/>
      <c r="F75" s="24"/>
      <c r="G75" s="14">
        <v>0</v>
      </c>
    </row>
    <row r="76" spans="1:7">
      <c r="A76" s="1" t="s">
        <v>43</v>
      </c>
      <c r="B76" s="24" t="s">
        <v>95</v>
      </c>
      <c r="C76" s="24"/>
      <c r="D76" s="24"/>
      <c r="E76" s="24"/>
      <c r="F76" s="24"/>
      <c r="G76" s="14">
        <v>0</v>
      </c>
    </row>
    <row r="77" spans="1:7">
      <c r="A77" s="1" t="s">
        <v>45</v>
      </c>
      <c r="B77" s="24" t="s">
        <v>96</v>
      </c>
      <c r="C77" s="24"/>
      <c r="D77" s="24"/>
      <c r="E77" s="24"/>
      <c r="F77" s="24"/>
      <c r="G77" s="14">
        <v>0</v>
      </c>
    </row>
    <row r="78" spans="1:7">
      <c r="A78" s="27" t="s">
        <v>50</v>
      </c>
      <c r="B78" s="27"/>
      <c r="C78" s="27"/>
      <c r="D78" s="27"/>
      <c r="E78" s="27"/>
      <c r="F78" s="27"/>
      <c r="G78" s="16">
        <f>SUM(G74:G77)</f>
        <v>0</v>
      </c>
    </row>
    <row r="79" spans="1:7">
      <c r="A79" s="39"/>
      <c r="B79" s="39"/>
      <c r="C79" s="39"/>
      <c r="D79" s="39"/>
      <c r="E79" s="39"/>
      <c r="F79" s="39"/>
      <c r="G79" s="39"/>
    </row>
    <row r="80" spans="1:7">
      <c r="A80" s="25" t="s">
        <v>97</v>
      </c>
      <c r="B80" s="25"/>
      <c r="C80" s="25"/>
      <c r="D80" s="25"/>
      <c r="E80" s="25"/>
      <c r="F80" s="25"/>
      <c r="G80" s="25"/>
    </row>
    <row r="81" spans="1:7">
      <c r="A81" s="6">
        <v>6</v>
      </c>
      <c r="B81" s="31" t="s">
        <v>98</v>
      </c>
      <c r="C81" s="32"/>
      <c r="D81" s="32"/>
      <c r="E81" s="33"/>
      <c r="F81" s="2" t="s">
        <v>8</v>
      </c>
      <c r="G81" s="6" t="s">
        <v>6</v>
      </c>
    </row>
    <row r="82" spans="1:7">
      <c r="A82" s="1" t="s">
        <v>39</v>
      </c>
      <c r="B82" s="28" t="s">
        <v>22</v>
      </c>
      <c r="C82" s="29"/>
      <c r="D82" s="29"/>
      <c r="E82" s="30"/>
      <c r="F82" s="13">
        <v>0.06</v>
      </c>
      <c r="G82" s="14">
        <f>TRUNC(G97*F82,2)</f>
        <v>152.52000000000001</v>
      </c>
    </row>
    <row r="83" spans="1:7">
      <c r="A83" s="1" t="s">
        <v>41</v>
      </c>
      <c r="B83" s="28" t="s">
        <v>23</v>
      </c>
      <c r="C83" s="29"/>
      <c r="D83" s="29"/>
      <c r="E83" s="30"/>
      <c r="F83" s="13">
        <v>6.7400000000000002E-2</v>
      </c>
      <c r="G83" s="14">
        <f>TRUNC((G82+G97)*F83,2)</f>
        <v>181.61</v>
      </c>
    </row>
    <row r="84" spans="1:7">
      <c r="A84" s="6" t="s">
        <v>43</v>
      </c>
      <c r="B84" s="35" t="s">
        <v>99</v>
      </c>
      <c r="C84" s="36"/>
      <c r="D84" s="36"/>
      <c r="E84" s="37"/>
      <c r="F84" s="15">
        <f>SUM(F85:F88)</f>
        <v>0.11649999999999999</v>
      </c>
      <c r="G84" s="16">
        <f>SUM(G85:G88)</f>
        <v>379.25</v>
      </c>
    </row>
    <row r="85" spans="1:7">
      <c r="A85" s="1"/>
      <c r="B85" s="28" t="s">
        <v>100</v>
      </c>
      <c r="C85" s="29"/>
      <c r="D85" s="29"/>
      <c r="E85" s="30"/>
      <c r="F85" s="13">
        <f>0.65%+3%</f>
        <v>3.6499999999999998E-2</v>
      </c>
      <c r="G85" s="14">
        <f>TRUNC(($G$82+$G$83+$G$97)/(1-$F$84)*F85,2)</f>
        <v>118.82</v>
      </c>
    </row>
    <row r="86" spans="1:7">
      <c r="A86" s="18"/>
      <c r="B86" s="28" t="s">
        <v>101</v>
      </c>
      <c r="C86" s="29"/>
      <c r="D86" s="29"/>
      <c r="E86" s="30"/>
      <c r="F86" s="13">
        <v>0</v>
      </c>
      <c r="G86" s="14">
        <f>TRUNC(($G$82+$G$83+$G$97)/(1-$F$84)*F86,2)</f>
        <v>0</v>
      </c>
    </row>
    <row r="87" spans="1:7">
      <c r="A87" s="18"/>
      <c r="B87" s="28" t="s">
        <v>102</v>
      </c>
      <c r="C87" s="29"/>
      <c r="D87" s="29"/>
      <c r="E87" s="30"/>
      <c r="F87" s="13">
        <v>0.05</v>
      </c>
      <c r="G87" s="14">
        <f>TRUNC(($G$82+$G$83+$G$97)/(1-$F$84)*F87,2)</f>
        <v>162.77000000000001</v>
      </c>
    </row>
    <row r="88" spans="1:7">
      <c r="A88" s="18"/>
      <c r="B88" s="28" t="s">
        <v>120</v>
      </c>
      <c r="C88" s="29"/>
      <c r="D88" s="29"/>
      <c r="E88" s="30"/>
      <c r="F88" s="13">
        <v>0.03</v>
      </c>
      <c r="G88" s="14">
        <f>TRUNC(($G$82+$G$83+$G$97)/(1-$F$84)*F88,2)</f>
        <v>97.66</v>
      </c>
    </row>
    <row r="89" spans="1:7">
      <c r="A89" s="31" t="s">
        <v>50</v>
      </c>
      <c r="B89" s="32"/>
      <c r="C89" s="32"/>
      <c r="D89" s="32"/>
      <c r="E89" s="33"/>
      <c r="F89" s="15">
        <f>SUM(F82:F84)</f>
        <v>0.24390000000000001</v>
      </c>
      <c r="G89" s="16">
        <f>SUM(G82:G84)</f>
        <v>713.38</v>
      </c>
    </row>
    <row r="90" spans="1:7">
      <c r="A90" s="25" t="s">
        <v>103</v>
      </c>
      <c r="B90" s="25"/>
      <c r="C90" s="25"/>
      <c r="D90" s="25"/>
      <c r="E90" s="25"/>
      <c r="F90" s="25"/>
      <c r="G90" s="25"/>
    </row>
    <row r="91" spans="1:7">
      <c r="A91" s="27" t="s">
        <v>104</v>
      </c>
      <c r="B91" s="27"/>
      <c r="C91" s="27"/>
      <c r="D91" s="27"/>
      <c r="E91" s="27"/>
      <c r="F91" s="27"/>
      <c r="G91" s="6" t="s">
        <v>105</v>
      </c>
    </row>
    <row r="92" spans="1:7">
      <c r="A92" s="6" t="s">
        <v>1</v>
      </c>
      <c r="B92" s="24" t="s">
        <v>106</v>
      </c>
      <c r="C92" s="24"/>
      <c r="D92" s="24"/>
      <c r="E92" s="24"/>
      <c r="F92" s="24"/>
      <c r="G92" s="10">
        <f>G10</f>
        <v>1324</v>
      </c>
    </row>
    <row r="93" spans="1:7">
      <c r="A93" s="6" t="s">
        <v>2</v>
      </c>
      <c r="B93" s="24" t="s">
        <v>107</v>
      </c>
      <c r="C93" s="24"/>
      <c r="D93" s="24"/>
      <c r="E93" s="24"/>
      <c r="F93" s="24"/>
      <c r="G93" s="10">
        <f>G42</f>
        <v>920.34</v>
      </c>
    </row>
    <row r="94" spans="1:7">
      <c r="A94" s="6" t="s">
        <v>3</v>
      </c>
      <c r="B94" s="24" t="s">
        <v>108</v>
      </c>
      <c r="C94" s="24"/>
      <c r="D94" s="24"/>
      <c r="E94" s="24"/>
      <c r="F94" s="24"/>
      <c r="G94" s="10">
        <f>G51</f>
        <v>88.95</v>
      </c>
    </row>
    <row r="95" spans="1:7">
      <c r="A95" s="6" t="s">
        <v>4</v>
      </c>
      <c r="B95" s="24" t="s">
        <v>109</v>
      </c>
      <c r="C95" s="24"/>
      <c r="D95" s="24"/>
      <c r="E95" s="24"/>
      <c r="F95" s="24"/>
      <c r="G95" s="10">
        <f>G70</f>
        <v>208.8</v>
      </c>
    </row>
    <row r="96" spans="1:7">
      <c r="A96" s="6" t="s">
        <v>24</v>
      </c>
      <c r="B96" s="24" t="s">
        <v>110</v>
      </c>
      <c r="C96" s="24"/>
      <c r="D96" s="24"/>
      <c r="E96" s="24"/>
      <c r="F96" s="24"/>
      <c r="G96" s="10">
        <f>G78</f>
        <v>0</v>
      </c>
    </row>
    <row r="97" spans="1:7">
      <c r="A97" s="27" t="s">
        <v>111</v>
      </c>
      <c r="B97" s="27"/>
      <c r="C97" s="27"/>
      <c r="D97" s="27"/>
      <c r="E97" s="27"/>
      <c r="F97" s="27"/>
      <c r="G97" s="22">
        <f>SUM(G92:G96)</f>
        <v>2542.09</v>
      </c>
    </row>
    <row r="98" spans="1:7">
      <c r="A98" s="6" t="s">
        <v>25</v>
      </c>
      <c r="B98" s="24" t="s">
        <v>112</v>
      </c>
      <c r="C98" s="24"/>
      <c r="D98" s="24"/>
      <c r="E98" s="24"/>
      <c r="F98" s="24"/>
      <c r="G98" s="10">
        <f>G89</f>
        <v>713.38</v>
      </c>
    </row>
    <row r="99" spans="1:7">
      <c r="A99" s="27" t="s">
        <v>113</v>
      </c>
      <c r="B99" s="27"/>
      <c r="C99" s="27"/>
      <c r="D99" s="27"/>
      <c r="E99" s="27"/>
      <c r="F99" s="27"/>
      <c r="G99" s="22">
        <f>G97+G98</f>
        <v>3255.4700000000003</v>
      </c>
    </row>
    <row r="100" spans="1:7">
      <c r="A100" s="12"/>
      <c r="B100" s="12"/>
      <c r="C100" s="12"/>
      <c r="D100" s="12"/>
      <c r="E100" s="12"/>
      <c r="F100" s="12"/>
      <c r="G100" s="23"/>
    </row>
    <row r="101" spans="1:7">
      <c r="A101" s="38"/>
      <c r="B101" s="38"/>
      <c r="C101" s="38"/>
      <c r="D101" s="38"/>
      <c r="E101" s="38"/>
      <c r="F101" s="38"/>
      <c r="G101" s="38"/>
    </row>
  </sheetData>
  <mergeCells count="99">
    <mergeCell ref="A101:G101"/>
    <mergeCell ref="A65:E65"/>
    <mergeCell ref="A66:G66"/>
    <mergeCell ref="B76:F76"/>
    <mergeCell ref="B77:F77"/>
    <mergeCell ref="A78:F78"/>
    <mergeCell ref="A99:F99"/>
    <mergeCell ref="B67:F67"/>
    <mergeCell ref="B68:F68"/>
    <mergeCell ref="B69:F69"/>
    <mergeCell ref="A70:F70"/>
    <mergeCell ref="B73:F73"/>
    <mergeCell ref="B74:F74"/>
    <mergeCell ref="B75:F75"/>
    <mergeCell ref="A79:G79"/>
    <mergeCell ref="A80:G80"/>
    <mergeCell ref="B60:E60"/>
    <mergeCell ref="A61:E61"/>
    <mergeCell ref="A62:G62"/>
    <mergeCell ref="B63:E63"/>
    <mergeCell ref="B64:E64"/>
    <mergeCell ref="B33:F33"/>
    <mergeCell ref="A36:F36"/>
    <mergeCell ref="A37:G37"/>
    <mergeCell ref="B58:E58"/>
    <mergeCell ref="B59:E59"/>
    <mergeCell ref="B54:E54"/>
    <mergeCell ref="B55:E55"/>
    <mergeCell ref="B56:E56"/>
    <mergeCell ref="B34:F34"/>
    <mergeCell ref="B35:F35"/>
    <mergeCell ref="B44:E44"/>
    <mergeCell ref="B45:E45"/>
    <mergeCell ref="B46:E46"/>
    <mergeCell ref="A43:G43"/>
    <mergeCell ref="B47:E47"/>
    <mergeCell ref="B48:E48"/>
    <mergeCell ref="B25:E25"/>
    <mergeCell ref="B26:E26"/>
    <mergeCell ref="A27:E27"/>
    <mergeCell ref="A28:G28"/>
    <mergeCell ref="B32:F32"/>
    <mergeCell ref="B86:E86"/>
    <mergeCell ref="A72:G72"/>
    <mergeCell ref="A97:F97"/>
    <mergeCell ref="B95:F95"/>
    <mergeCell ref="B96:F96"/>
    <mergeCell ref="B81:E81"/>
    <mergeCell ref="B82:E82"/>
    <mergeCell ref="B83:E83"/>
    <mergeCell ref="B84:E84"/>
    <mergeCell ref="B85:E85"/>
    <mergeCell ref="B98:F98"/>
    <mergeCell ref="B87:E87"/>
    <mergeCell ref="A89:E89"/>
    <mergeCell ref="A90:G90"/>
    <mergeCell ref="A91:F91"/>
    <mergeCell ref="B92:F92"/>
    <mergeCell ref="B93:F93"/>
    <mergeCell ref="B94:F94"/>
    <mergeCell ref="B88:E88"/>
    <mergeCell ref="B49:E49"/>
    <mergeCell ref="A1:G1"/>
    <mergeCell ref="A2:G2"/>
    <mergeCell ref="B8:F8"/>
    <mergeCell ref="B9:F9"/>
    <mergeCell ref="A10:F10"/>
    <mergeCell ref="A11:G11"/>
    <mergeCell ref="A12:G12"/>
    <mergeCell ref="B14:E14"/>
    <mergeCell ref="B15:E15"/>
    <mergeCell ref="A16:E16"/>
    <mergeCell ref="B13:E13"/>
    <mergeCell ref="A17:G17"/>
    <mergeCell ref="B3:F3"/>
    <mergeCell ref="B4:F4"/>
    <mergeCell ref="B20:E20"/>
    <mergeCell ref="B21:E21"/>
    <mergeCell ref="B18:E18"/>
    <mergeCell ref="B19:E19"/>
    <mergeCell ref="B5:F5"/>
    <mergeCell ref="B6:F6"/>
    <mergeCell ref="B7:F7"/>
    <mergeCell ref="A51:E51"/>
    <mergeCell ref="A52:G52"/>
    <mergeCell ref="A53:G53"/>
    <mergeCell ref="B57:E57"/>
    <mergeCell ref="B22:E22"/>
    <mergeCell ref="B23:E23"/>
    <mergeCell ref="B24:E24"/>
    <mergeCell ref="B50:E50"/>
    <mergeCell ref="B38:F38"/>
    <mergeCell ref="B31:F31"/>
    <mergeCell ref="B29:F29"/>
    <mergeCell ref="B30:F30"/>
    <mergeCell ref="B39:F39"/>
    <mergeCell ref="B40:F40"/>
    <mergeCell ref="B41:F41"/>
    <mergeCell ref="A42:F42"/>
  </mergeCells>
  <pageMargins left="1.299212598425197" right="0.70866141732283472" top="1.1811023622047245" bottom="0.98425196850393704" header="0" footer="0"/>
  <pageSetup scale="75" fitToHeight="0" orientation="portrait" r:id="rId1"/>
  <headerFooter>
    <oddHeader>&amp;C&amp;G</oddHeader>
    <oddFooter xml:space="preserve">&amp;CAUX Contact Center – CNPJ: 20.254.135/0001-90
Rua Santana, 5075 – Sala 03 – Centro – Santo Amaro da Imperatriz – SC - CEP 88140-000 -  Tel: (48) 4042-1988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Resumo</vt:lpstr>
      <vt:lpstr>TELEFONISTA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</dc:creator>
  <cp:lastModifiedBy>LICITAÇÃO-LAERTY</cp:lastModifiedBy>
  <cp:lastPrinted>2023-08-31T15:06:38Z</cp:lastPrinted>
  <dcterms:created xsi:type="dcterms:W3CDTF">2018-05-23T14:34:15Z</dcterms:created>
  <dcterms:modified xsi:type="dcterms:W3CDTF">2023-08-31T18:30:30Z</dcterms:modified>
</cp:coreProperties>
</file>